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volchok/Desktop/eBook_Statistics/C-SS_Files MASTER/Module18_Linear Correlation and Regression/"/>
    </mc:Choice>
  </mc:AlternateContent>
  <xr:revisionPtr revIDLastSave="0" documentId="13_ncr:1_{F2A715D3-C973-044D-8420-8F4E38C91A35}" xr6:coauthVersionLast="45" xr6:coauthVersionMax="45" xr10:uidLastSave="{00000000-0000-0000-0000-000000000000}"/>
  <bookViews>
    <workbookView xWindow="6520" yWindow="460" windowWidth="48440" windowHeight="20760" activeTab="11" xr2:uid="{25B6DFA7-7F78-1541-86CB-96473AC8FD5E}"/>
  </bookViews>
  <sheets>
    <sheet name="Exercise1_a priori_Power" sheetId="3" r:id="rId1"/>
    <sheet name="Exercise1_Excel_Built-In f." sheetId="1" r:id="rId2"/>
    <sheet name="Exercise1_Correlation NHST" sheetId="4" r:id="rId3"/>
    <sheet name="Exercises1 CI" sheetId="10" r:id="rId4"/>
    <sheet name="Exercise 1 Prediction" sheetId="8" r:id="rId5"/>
    <sheet name="Exercise 1 Residuals" sheetId="18" r:id="rId6"/>
    <sheet name="Exercise2_Excel_Built-In f." sheetId="12" r:id="rId7"/>
    <sheet name="Exercise2_Correlation NHST" sheetId="13" r:id="rId8"/>
    <sheet name="Exercises2 CI" sheetId="14" r:id="rId9"/>
    <sheet name="Exercise 2 Prediction" sheetId="15" r:id="rId10"/>
    <sheet name="Exercise 2 Residuals" sheetId="16" r:id="rId11"/>
    <sheet name="License" sheetId="2" r:id="rId12"/>
  </sheets>
  <definedNames>
    <definedName name="Power_Table">#REF!</definedName>
    <definedName name="_xlnm.Print_Area" localSheetId="11">License!$A$1:$A$8</definedName>
    <definedName name="rngxl">#REF!</definedName>
    <definedName name="rngxl2_">#REF!</definedName>
    <definedName name="rngxl3">#REF!</definedName>
    <definedName name="rngxl4">#REF!</definedName>
    <definedName name="rngxl5">#REF!</definedName>
    <definedName name="rngxl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18" l="1"/>
  <c r="C2" i="18"/>
  <c r="B22" i="16" l="1"/>
  <c r="D3" i="15" l="1"/>
  <c r="E3" i="15" s="1"/>
  <c r="C3" i="15"/>
  <c r="B25" i="14"/>
  <c r="C3" i="14"/>
  <c r="E14" i="15" l="1"/>
  <c r="D3" i="14"/>
  <c r="E3" i="14" s="1"/>
  <c r="A4" i="12"/>
  <c r="E18" i="10"/>
  <c r="D27" i="10"/>
  <c r="E22" i="10"/>
  <c r="E10" i="10"/>
  <c r="E6" i="10"/>
  <c r="E5" i="10"/>
  <c r="C3" i="10"/>
  <c r="D3" i="8"/>
  <c r="E3" i="8" s="1"/>
  <c r="C3" i="8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F3" i="15" l="1"/>
  <c r="E17" i="10"/>
  <c r="A5" i="12"/>
  <c r="E14" i="10"/>
  <c r="E9" i="10"/>
  <c r="E21" i="10"/>
  <c r="E14" i="14"/>
  <c r="F3" i="14" s="1"/>
  <c r="A6" i="12"/>
  <c r="A7" i="12" s="1"/>
  <c r="A8" i="12" s="1"/>
  <c r="A9" i="12" s="1"/>
  <c r="A10" i="12" s="1"/>
  <c r="A11" i="12" s="1"/>
  <c r="A12" i="12" s="1"/>
  <c r="A13" i="12" s="1"/>
  <c r="E13" i="10"/>
  <c r="E3" i="10"/>
  <c r="E7" i="10"/>
  <c r="E11" i="10"/>
  <c r="E15" i="10"/>
  <c r="E19" i="10"/>
  <c r="E23" i="10"/>
  <c r="E4" i="10"/>
  <c r="E8" i="10"/>
  <c r="E12" i="10"/>
  <c r="E16" i="10"/>
  <c r="E20" i="10"/>
  <c r="E24" i="10"/>
  <c r="F9" i="14" l="1"/>
  <c r="F7" i="14"/>
  <c r="F5" i="14"/>
  <c r="F4" i="14"/>
  <c r="F12" i="14"/>
  <c r="F11" i="14"/>
  <c r="B2" i="13"/>
  <c r="B2" i="4"/>
  <c r="E25" i="8"/>
  <c r="F3" i="8" s="1"/>
  <c r="F10" i="14"/>
  <c r="F6" i="14"/>
  <c r="F13" i="14"/>
  <c r="F8" i="14"/>
  <c r="E25" i="10"/>
  <c r="F16" i="10" s="1"/>
  <c r="F19" i="10" l="1"/>
  <c r="F7" i="10"/>
  <c r="F11" i="10"/>
  <c r="F6" i="10"/>
  <c r="F20" i="10"/>
  <c r="F21" i="10"/>
  <c r="F13" i="10"/>
  <c r="F9" i="10"/>
  <c r="F24" i="10"/>
  <c r="F18" i="10"/>
  <c r="F8" i="10"/>
  <c r="F3" i="10"/>
  <c r="F4" i="10"/>
  <c r="F23" i="10"/>
  <c r="F17" i="10"/>
  <c r="F22" i="10"/>
  <c r="F14" i="10"/>
  <c r="F5" i="10"/>
  <c r="F12" i="10"/>
  <c r="F10" i="10"/>
  <c r="F15" i="10"/>
</calcChain>
</file>

<file path=xl/sharedStrings.xml><?xml version="1.0" encoding="utf-8"?>
<sst xmlns="http://schemas.openxmlformats.org/spreadsheetml/2006/main" count="436" uniqueCount="246">
  <si>
    <t>r</t>
  </si>
  <si>
    <r>
      <t>r</t>
    </r>
    <r>
      <rPr>
        <b/>
        <vertAlign val="superscript"/>
        <sz val="12"/>
        <color theme="1"/>
        <rFont val="Calibri"/>
        <family val="2"/>
      </rPr>
      <t>2</t>
    </r>
  </si>
  <si>
    <t>df</t>
  </si>
  <si>
    <t>t</t>
  </si>
  <si>
    <t>p-value</t>
  </si>
  <si>
    <t xml:space="preserve">Except where otherwise noted, Clear-Sighted Statistics is licensed under </t>
  </si>
  <si>
    <t xml:space="preserve">a Creative Commons License. You are free to share derivatives of this work for </t>
  </si>
  <si>
    <t>non-commercial purposes only. Please attribute this work to Edward Volchok.</t>
  </si>
  <si>
    <t>n</t>
  </si>
  <si>
    <t>=COUNT(A2:A23)</t>
  </si>
  <si>
    <t>Coefficient of Correlation, r</t>
  </si>
  <si>
    <t>=CORREL(B2:B23,C2:C23)</t>
  </si>
  <si>
    <t>=E2-2</t>
  </si>
  <si>
    <t>Answer</t>
  </si>
  <si>
    <t>Formula</t>
  </si>
  <si>
    <r>
      <t>Coefficient of Determination, r</t>
    </r>
    <r>
      <rPr>
        <b/>
        <vertAlign val="superscript"/>
        <sz val="12"/>
        <color theme="1"/>
        <rFont val="Calibri"/>
        <family val="2"/>
      </rPr>
      <t>2</t>
    </r>
  </si>
  <si>
    <t>=RSQ(C2:C23,B2:B23)</t>
  </si>
  <si>
    <t>Std. Dev. X</t>
  </si>
  <si>
    <t>Std. Dev. Y</t>
  </si>
  <si>
    <t>=STDEV.S(B2:B23)</t>
  </si>
  <si>
    <t>=STDEV.S(C2:C23)</t>
  </si>
  <si>
    <t xml:space="preserve">X̅ </t>
  </si>
  <si>
    <t>Y̅</t>
  </si>
  <si>
    <t>=AVERAGE(B2:B23)</t>
  </si>
  <si>
    <t>=AVERAGE(C2:C23)</t>
  </si>
  <si>
    <t>Slope of the Line</t>
  </si>
  <si>
    <t>Y-Intercept</t>
  </si>
  <si>
    <t>sb</t>
  </si>
  <si>
    <t>SEE</t>
  </si>
  <si>
    <t>Critical Value for t</t>
  </si>
  <si>
    <t>Level of Significance, α</t>
  </si>
  <si>
    <t>Given</t>
  </si>
  <si>
    <t>=TINV(E14,E3)</t>
  </si>
  <si>
    <t>=SLOPE(C2:C23,B2:B23)</t>
  </si>
  <si>
    <t>=INTERCEPT(C2:C23,B2:B23)</t>
  </si>
  <si>
    <t>=E10/E12</t>
  </si>
  <si>
    <t>=STEYX(C2:C23,B2:B23)</t>
  </si>
  <si>
    <t>=TDIST(ABS(E15),E3,2)</t>
  </si>
  <si>
    <t>=(E13/(E8*SQRT(E2-1)))</t>
  </si>
  <si>
    <t>Alpha</t>
  </si>
  <si>
    <t>given</t>
  </si>
  <si>
    <t>=B2-2</t>
  </si>
  <si>
    <t xml:space="preserve">CV </t>
  </si>
  <si>
    <t>=TINV(B1,B3)</t>
  </si>
  <si>
    <t>=(B5*SQRT(B3))/SQRT(1-B6)</t>
  </si>
  <si>
    <t>=TDIST(ABS(5.461),28,2)</t>
  </si>
  <si>
    <t>CV t</t>
  </si>
  <si>
    <t>='Exercise1_Excel_Built-In f.'!E4</t>
  </si>
  <si>
    <t>='Exercise1_Excel_Built-In f.'!E5</t>
  </si>
  <si>
    <t>Decision:</t>
  </si>
  <si>
    <t>Meaning:</t>
  </si>
  <si>
    <t>Intercept</t>
  </si>
  <si>
    <t>Decision</t>
  </si>
  <si>
    <t>Meaning</t>
  </si>
  <si>
    <t>t-value (slope of the line)</t>
  </si>
  <si>
    <t>Ŷ</t>
  </si>
  <si>
    <t>(X - X̄)</t>
  </si>
  <si>
    <r>
      <t>(X - X̄)</t>
    </r>
    <r>
      <rPr>
        <b/>
        <vertAlign val="superscript"/>
        <sz val="12"/>
        <color theme="1"/>
        <rFont val="Helvetica"/>
        <family val="2"/>
      </rPr>
      <t>2</t>
    </r>
  </si>
  <si>
    <t>sx</t>
  </si>
  <si>
    <t>sy</t>
  </si>
  <si>
    <t>Slope, b</t>
  </si>
  <si>
    <t>Intrecept, a</t>
  </si>
  <si>
    <t>X̄</t>
  </si>
  <si>
    <t>CL</t>
  </si>
  <si>
    <t>t CV</t>
  </si>
  <si>
    <t>Prediction ±</t>
  </si>
  <si>
    <t>Ŷ MoE ±</t>
  </si>
  <si>
    <t>=STDEV.S(A3:A24)</t>
  </si>
  <si>
    <t>=SUM(E3:E24)</t>
  </si>
  <si>
    <t>=STDEV.S(B3:B24)</t>
  </si>
  <si>
    <t>=SLOPE(B3:B24,A3:A24)</t>
  </si>
  <si>
    <t>=INTERCEPT(B3:B24,A3:A24)</t>
  </si>
  <si>
    <t>=AVERAGE(A3:A24)</t>
  </si>
  <si>
    <t>=AVERAGE(B3:B24)</t>
  </si>
  <si>
    <t>=STEYX(B3:B24,A3:A24)</t>
  </si>
  <si>
    <t>=COUNT(A3:A24)</t>
  </si>
  <si>
    <t>=B33-2</t>
  </si>
  <si>
    <t>=TINV(1-B35,B34)</t>
  </si>
  <si>
    <t>=($B$36*$B$32)*SQRT((1/$B$33)+(E3/$E$25))</t>
  </si>
  <si>
    <t>=($B$36*$B$32)*SQRT((1+(1/$B$33)+(E3/$E$25)))</t>
  </si>
  <si>
    <t>=TREND($B$3:$B$32,$A$3:$A$32,A3)</t>
  </si>
  <si>
    <t>=C3-B3</t>
  </si>
  <si>
    <t>Slope</t>
  </si>
  <si>
    <t>X-Bar</t>
  </si>
  <si>
    <t>Y-Bar</t>
  </si>
  <si>
    <t>Residual 
(Y - Ŷ)</t>
  </si>
  <si>
    <t>=COUNT(A2:A11)</t>
  </si>
  <si>
    <t>=CORREL(B3:B13,C3:C13)</t>
  </si>
  <si>
    <t>=RSQ(C3:C13,B3:B13)</t>
  </si>
  <si>
    <t>=AVERAGE(C3:C24)</t>
  </si>
  <si>
    <t>=STDEV.S(B3:B13)</t>
  </si>
  <si>
    <t>=STDEV.S(C3:C13)</t>
  </si>
  <si>
    <t>=INTERCEPT(C3:C13,B3:B13)</t>
  </si>
  <si>
    <t>=(E14/(E9*SQRT(E3-1)))</t>
  </si>
  <si>
    <t>=STEYX(C3:C13,B3:B13)</t>
  </si>
  <si>
    <t>=E11/E13</t>
  </si>
  <si>
    <t>=TINV(E15,E4)</t>
  </si>
  <si>
    <t>=TDIST(ABS(E16),E4,2)</t>
  </si>
  <si>
    <t>X Mileage</t>
  </si>
  <si>
    <t>Y Price</t>
  </si>
  <si>
    <t>=($B$25*$B$21)*SQRT((1/$B$22)+(E3/$E$14))</t>
  </si>
  <si>
    <t>=SUM(E3:E13)</t>
  </si>
  <si>
    <t>=STDEV.S(A3:A13)</t>
  </si>
  <si>
    <t>=SLOPE(B3:B13,A3:A13)</t>
  </si>
  <si>
    <t>=INTERCEPT(B3:B13,A3:A13)</t>
  </si>
  <si>
    <t>=AVERAGE(A3:A13)</t>
  </si>
  <si>
    <t>=AVERAGE(B3:B13)</t>
  </si>
  <si>
    <t>=STEYX(B3:B13,A3:A13)</t>
  </si>
  <si>
    <t>=COUNT(A3:A13)</t>
  </si>
  <si>
    <t>=B22-2</t>
  </si>
  <si>
    <t>=TINV(1-B24,B23)</t>
  </si>
  <si>
    <t>=($B$25*$B$21)*SQRT((1+(1/$B$22)+(E3/$E$14)))</t>
  </si>
  <si>
    <t>=B23-2</t>
  </si>
  <si>
    <t>Intercept, a</t>
  </si>
  <si>
    <t>=SLOPE(C3:C13,B3:B13)</t>
  </si>
  <si>
    <t>cl</t>
  </si>
  <si>
    <t>=C4-B4</t>
  </si>
  <si>
    <t>=C5-B5</t>
  </si>
  <si>
    <t>=C6-B6</t>
  </si>
  <si>
    <t>=C7-B7</t>
  </si>
  <si>
    <t>=C8-B8</t>
  </si>
  <si>
    <t>=C9-B9</t>
  </si>
  <si>
    <t>=C10-B10</t>
  </si>
  <si>
    <t>=C11-B11</t>
  </si>
  <si>
    <t>=C12-B12</t>
  </si>
  <si>
    <t>=C13-B13</t>
  </si>
  <si>
    <t>=C14-B14</t>
  </si>
  <si>
    <t>=C15-B15</t>
  </si>
  <si>
    <t>=C16-B16</t>
  </si>
  <si>
    <t>=C17-B17</t>
  </si>
  <si>
    <t>=C18-B18</t>
  </si>
  <si>
    <t>=C19-B19</t>
  </si>
  <si>
    <t>=C20-B20</t>
  </si>
  <si>
    <t>=C21-B21</t>
  </si>
  <si>
    <t>=C22-B22</t>
  </si>
  <si>
    <t>=C23-B23</t>
  </si>
  <si>
    <t>=TREND($B$3:$B$32,$A$3:$A$32,A4)</t>
  </si>
  <si>
    <t>=TREND($B$3:$B$32,$A$3:$A$32,A5)</t>
  </si>
  <si>
    <t>=TREND($B$3:$B$32,$A$3:$A$32,A6)</t>
  </si>
  <si>
    <t>=TREND($B$3:$B$32,$A$3:$A$32,A7)</t>
  </si>
  <si>
    <t>=TREND($B$3:$B$32,$A$3:$A$32,A8)</t>
  </si>
  <si>
    <t>=TREND($B$3:$B$32,$A$3:$A$32,A9)</t>
  </si>
  <si>
    <t>=TREND($B$3:$B$32,$A$3:$A$32,A10)</t>
  </si>
  <si>
    <t>=TREND($B$3:$B$32,$A$3:$A$32,A11)</t>
  </si>
  <si>
    <t>=TREND($B$3:$B$32,$A$3:$A$32,A12)</t>
  </si>
  <si>
    <t>=TREND($B$3:$B$32,$A$3:$A$32,A13)</t>
  </si>
  <si>
    <t>=TREND($B$3:$B$32,$A$3:$A$32,A14)</t>
  </si>
  <si>
    <t>=TREND($B$3:$B$32,$A$3:$A$32,A15)</t>
  </si>
  <si>
    <t>=TREND($B$3:$B$32,$A$3:$A$32,A16)</t>
  </si>
  <si>
    <t>=TREND($B$3:$B$32,$A$3:$A$32,A17)</t>
  </si>
  <si>
    <t>=TREND($B$3:$B$32,$A$3:$A$32,A18)</t>
  </si>
  <si>
    <t>=TREND($B$3:$B$32,$A$3:$A$32,A19)</t>
  </si>
  <si>
    <t>=TREND($B$3:$B$32,$A$3:$A$32,A20)</t>
  </si>
  <si>
    <t>=TREND($B$3:$B$32,$A$3:$A$32,A21)</t>
  </si>
  <si>
    <t>=TREND($B$3:$B$32,$A$3:$A$32,A22)</t>
  </si>
  <si>
    <t>=TREND($B$3:$B$32,$A$3:$A$32,A23)</t>
  </si>
  <si>
    <t xml:space="preserve">Formula for Ŷ </t>
  </si>
  <si>
    <t>=($B$36*$B$32)*SQRT((1/$B$33)+(E4/$E$25))</t>
  </si>
  <si>
    <r>
      <t>(X - X̄)</t>
    </r>
    <r>
      <rPr>
        <b/>
        <vertAlign val="superscript"/>
        <sz val="12"/>
        <color theme="1"/>
        <rFont val="Calibri"/>
        <family val="2"/>
        <scheme val="minor"/>
      </rPr>
      <t>2</t>
    </r>
  </si>
  <si>
    <r>
      <t>r</t>
    </r>
    <r>
      <rPr>
        <b/>
        <vertAlign val="superscript"/>
        <sz val="12"/>
        <color theme="1"/>
        <rFont val="Calibri"/>
        <family val="2"/>
        <scheme val="minor"/>
      </rPr>
      <t>2</t>
    </r>
  </si>
  <si>
    <t>=($B$36*$B$32)*SQRT((1/$B$33)+(E5/$E$25))</t>
  </si>
  <si>
    <t>MoE Formula</t>
  </si>
  <si>
    <t>=($B$36*$B$32)*SQRT((1/$B$33)+(E6/$E$25))</t>
  </si>
  <si>
    <t>=($B$36*$B$32)*SQRT((1/$B$33)+(E7/$E$25))</t>
  </si>
  <si>
    <t>=($B$36*$B$32)*SQRT((1/$B$33)+(E8/$E$25))</t>
  </si>
  <si>
    <t>=($B$36*$B$32)*SQRT((1/$B$33)+(E9/$E$25))</t>
  </si>
  <si>
    <t>=($B$36*$B$32)*SQRT((1/$B$33)+(E10/$E$25))</t>
  </si>
  <si>
    <t>=($B$36*$B$32)*SQRT((1/$B$33)+(E11/$E$25))</t>
  </si>
  <si>
    <t>=($B$36*$B$32)*SQRT((1/$B$33)+(E12/$E$25))</t>
  </si>
  <si>
    <t>=($B$36*$B$32)*SQRT((1/$B$33)+(E13/$E$25))</t>
  </si>
  <si>
    <t>=($B$36*$B$32)*SQRT((1/$B$33)+(E14/$E$25))</t>
  </si>
  <si>
    <t>=($B$36*$B$32)*SQRT((1/$B$33)+(E15/$E$25))</t>
  </si>
  <si>
    <t>=($B$36*$B$32)*SQRT((1/$B$33)+(E16/$E$25))</t>
  </si>
  <si>
    <t>=($B$36*$B$32)*SQRT((1/$B$33)+(E17/$E$25))</t>
  </si>
  <si>
    <t>=($B$36*$B$32)*SQRT((1/$B$33)+(E18/$E$25))</t>
  </si>
  <si>
    <t>=($B$36*$B$32)*SQRT((1/$B$33)+(E20/$E$25))</t>
  </si>
  <si>
    <t>=($B$36*$B$32)*SQRT((1/$B$33)+(E21/$E$25))</t>
  </si>
  <si>
    <t>=($B$36*$B$32)*SQRT((1/$B$33)+(E22/$E$25))</t>
  </si>
  <si>
    <t>=($B$36*$B$32)*SQRT((1/$B$33)+(E23/$E$25))</t>
  </si>
  <si>
    <t>=($B$36*$B$32)*SQRT((1/$B$33)+(E24/$E$25))</t>
  </si>
  <si>
    <t>Confidence Intervals for Ŷ</t>
  </si>
  <si>
    <t>=($B$36*$B$32)*SQRT((1/$B$33)+(E19/$E$25))</t>
  </si>
  <si>
    <t>=($B$36*$B$32)*SQRT((1+(1/$B$33)+(E4/$E$25)))</t>
  </si>
  <si>
    <t>=($B$36*$B$32)*SQRT((1+(1/$B$33)+(E5/$E$25)))</t>
  </si>
  <si>
    <t>=($B$36*$B$32)*SQRT((1+(1/$B$33)+(E6/$E$25)))</t>
  </si>
  <si>
    <t>=($B$36*$B$32)*SQRT((1+(1/$B$33)+(E7/$E$25)))</t>
  </si>
  <si>
    <t>=($B$36*$B$32)*SQRT((1+(1/$B$33)+(E8/$E$25)))</t>
  </si>
  <si>
    <t>=($B$36*$B$32)*SQRT((1+(1/$B$33)+(E9/$E$25)))</t>
  </si>
  <si>
    <t>=($B$36*$B$32)*SQRT((1+(1/$B$33)+(E10/$E$25)))</t>
  </si>
  <si>
    <t>=($B$36*$B$32)*SQRT((1+(1/$B$33)+(E11/$E$25)))</t>
  </si>
  <si>
    <t>=($B$36*$B$32)*SQRT((1+(1/$B$33)+(E12/$E$25)))</t>
  </si>
  <si>
    <t>=($B$36*$B$32)*SQRT((1+(1/$B$33)+(E13/$E$25)))</t>
  </si>
  <si>
    <t>=($B$36*$B$32)*SQRT((1+(1/$B$33)+(E14/$E$25)))</t>
  </si>
  <si>
    <t>=($B$36*$B$32)*SQRT((1+(1/$B$33)+(E15/$E$25)))</t>
  </si>
  <si>
    <t>=($B$36*$B$32)*SQRT((1+(1/$B$33)+(E16/$E$25)))</t>
  </si>
  <si>
    <t>=($B$36*$B$32)*SQRT((1+(1/$B$33)+(E17/$E$25)))</t>
  </si>
  <si>
    <t>=($B$36*$B$32)*SQRT((1+(1/$B$33)+(E18/$E$25)))</t>
  </si>
  <si>
    <t>=($B$36*$B$32)*SQRT((1+(1/$B$33)+(E19/$E$25)))</t>
  </si>
  <si>
    <t>=($B$36*$B$32)*SQRT((1+(1/$B$33)+(E20/$E$25)))</t>
  </si>
  <si>
    <t>=($B$36*$B$32)*SQRT((1+(1/$B$33)+(E21/$E$25)))</t>
  </si>
  <si>
    <t>=($B$36*$B$32)*SQRT((1+(1/$B$33)+(E322$E$25)))</t>
  </si>
  <si>
    <t>=($B$36*$B$32)*SQRT((1+(1/$B$33)+(E23/$E$25)))</t>
  </si>
  <si>
    <t>=($B$36*$B$32)*SQRT((1+(1/$B$33)+(E24/$E$25)))</t>
  </si>
  <si>
    <r>
      <rPr>
        <b/>
        <u/>
        <sz val="12"/>
        <color theme="1"/>
        <rFont val="Arial"/>
        <family val="2"/>
      </rPr>
      <t>Y</t>
    </r>
    <r>
      <rPr>
        <b/>
        <sz val="12"/>
        <color theme="1"/>
        <rFont val="Arial"/>
        <family val="2"/>
      </rPr>
      <t xml:space="preserve"> 
Price</t>
    </r>
  </si>
  <si>
    <r>
      <rPr>
        <b/>
        <u/>
        <sz val="12"/>
        <color theme="1"/>
        <rFont val="Arial"/>
        <family val="2"/>
      </rPr>
      <t xml:space="preserve">X </t>
    </r>
    <r>
      <rPr>
        <b/>
        <sz val="12"/>
        <color theme="1"/>
        <rFont val="Arial"/>
        <family val="2"/>
      </rPr>
      <t>Mileage</t>
    </r>
  </si>
  <si>
    <t>Used Honda Accord LX</t>
  </si>
  <si>
    <t>='Exercise2_Excel_Built-In f.'!$E$6</t>
  </si>
  <si>
    <t>='Exercise2_Excel_Built-In f.'!E5</t>
  </si>
  <si>
    <r>
      <rPr>
        <b/>
        <u/>
        <sz val="12"/>
        <color theme="1"/>
        <rFont val="Arial"/>
        <family val="2"/>
      </rPr>
      <t>Y</t>
    </r>
    <r>
      <rPr>
        <b/>
        <sz val="12"/>
        <color theme="1"/>
        <rFont val="Arial"/>
        <family val="2"/>
      </rPr>
      <t xml:space="preserve">
Price</t>
    </r>
  </si>
  <si>
    <t>σ</t>
  </si>
  <si>
    <r>
      <rPr>
        <b/>
        <u/>
        <sz val="12"/>
        <color theme="1"/>
        <rFont val="Arial"/>
        <family val="2"/>
      </rPr>
      <t>X</t>
    </r>
    <r>
      <rPr>
        <b/>
        <sz val="12"/>
        <color theme="1"/>
        <rFont val="Arial"/>
        <family val="2"/>
      </rPr>
      <t xml:space="preserve">
Mileage</t>
    </r>
  </si>
  <si>
    <t>=CORREL(A2:A12,B2:B12)</t>
  </si>
  <si>
    <t>=STDEV.S(B2:B12)</t>
  </si>
  <si>
    <t>=COUNT(A2:A12)</t>
  </si>
  <si>
    <t>=B21-2</t>
  </si>
  <si>
    <t>Formula for Ŷ</t>
  </si>
  <si>
    <t>=C2-B2</t>
  </si>
  <si>
    <t>=TREND($B$3:$B$32,$A$3:$A$32,A2)</t>
  </si>
  <si>
    <t>=AVERAGE(A2:A12)</t>
  </si>
  <si>
    <t>=AVERAGE(B2:B12)</t>
  </si>
  <si>
    <t>=INTERCEPT(B2:B12,A2:A12)</t>
  </si>
  <si>
    <t>=SLOPE(B2:B12,A2:A12)</t>
  </si>
  <si>
    <t>=STEYX(B2:B12,A2:A12)</t>
  </si>
  <si>
    <t>=TINV(B23,B22)</t>
  </si>
  <si>
    <t>Prediction Interval for Ŷ</t>
  </si>
  <si>
    <t>=($B$25*$B$21)*SQRT((1+(1/$B$22)+(E4/$E$14)))</t>
  </si>
  <si>
    <t>=($B$25*$B$21)*SQRT((1+(1/$B$22)+(E5/$E$14)))</t>
  </si>
  <si>
    <t>=($B$25*$B$21)*SQRT((1+(1/$B$22)+(E6/$E$14)))</t>
  </si>
  <si>
    <t>=($B$25*$B$21)*SQRT((1+(1/$B$22)+(E7/$E$14)))</t>
  </si>
  <si>
    <t>=($B$25*$B$21)*SQRT((1+(1/$B$22)+(E8/$E$14)))</t>
  </si>
  <si>
    <t>=($B$25*$B$21)*SQRT((1+(1/$B$22)+(E9/$E$14)))</t>
  </si>
  <si>
    <t>=($B$25*$B$21)*SQRT((1+(1/$B$22)+(E10/$E$14)))</t>
  </si>
  <si>
    <t>=($B$25*$B$21)*SQRT((1+(1/$B$22)+(E11/$E$14)))</t>
  </si>
  <si>
    <t>=($B$25*$B$21)*SQRT((1+(1/$B$22)+(E12/$E$14)))</t>
  </si>
  <si>
    <t>=($B$25*$B$21)*SQRT((1+(1/$B$22)+(E13/$E$14)))</t>
  </si>
  <si>
    <r>
      <rPr>
        <b/>
        <u/>
        <sz val="12"/>
        <color theme="1"/>
        <rFont val="Arial"/>
        <family val="2"/>
      </rPr>
      <t xml:space="preserve">Y
</t>
    </r>
    <r>
      <rPr>
        <b/>
        <sz val="12"/>
        <color theme="1"/>
        <rFont val="Arial"/>
        <family val="2"/>
      </rPr>
      <t xml:space="preserve"> Final Exam Grade</t>
    </r>
  </si>
  <si>
    <r>
      <rPr>
        <b/>
        <u/>
        <sz val="12"/>
        <color theme="1"/>
        <rFont val="Arial"/>
        <family val="2"/>
      </rPr>
      <t>X</t>
    </r>
    <r>
      <rPr>
        <b/>
        <sz val="12"/>
        <color theme="1"/>
        <rFont val="Arial"/>
        <family val="2"/>
      </rPr>
      <t xml:space="preserve"> Times Late/
Absent</t>
    </r>
  </si>
  <si>
    <r>
      <rPr>
        <b/>
        <u/>
        <sz val="12"/>
        <color theme="1"/>
        <rFont val="Arial"/>
        <family val="2"/>
      </rPr>
      <t>X</t>
    </r>
    <r>
      <rPr>
        <b/>
        <sz val="12"/>
        <color theme="1"/>
        <rFont val="Arial"/>
        <family val="2"/>
      </rPr>
      <t xml:space="preserve"> 
Times Late/
Absent</t>
    </r>
  </si>
  <si>
    <t>=TREND($B$2:$B$23,$A$2:$A$23,A2)</t>
  </si>
  <si>
    <t>=AVERAGE(A2:A23)</t>
  </si>
  <si>
    <t>=STDEV.S(A2:A23)</t>
  </si>
  <si>
    <t>=SLOPE(B2:B23,A2:A23)</t>
  </si>
  <si>
    <t>=INTERCEPT(B2:B23,A2:A23)</t>
  </si>
  <si>
    <t>=B31-2</t>
  </si>
  <si>
    <t>=TINV(1-B33,B32)</t>
  </si>
  <si>
    <t>Prediction Intervals for 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</si>
</sst>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"/>
    <numFmt numFmtId="165" formatCode="0.000"/>
    <numFmt numFmtId="166" formatCode="0.00000"/>
    <numFmt numFmtId="167" formatCode="0.0"/>
    <numFmt numFmtId="168" formatCode="&quot;$&quot;#,##0"/>
    <numFmt numFmtId="170" formatCode="&quot;$&quot;#,##0.00"/>
    <numFmt numFmtId="176" formatCode="&quot;$&quot;#,##0.0"/>
    <numFmt numFmtId="177" formatCode="#,##0.0"/>
  </numFmts>
  <fonts count="19"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Calibri"/>
      <family val="2"/>
    </font>
    <font>
      <b/>
      <i/>
      <sz val="14"/>
      <color theme="1"/>
      <name val="Calibri Bold"/>
    </font>
    <font>
      <b/>
      <sz val="12"/>
      <color theme="1"/>
      <name val="Calibri"/>
      <family val="2"/>
      <scheme val="minor"/>
    </font>
    <font>
      <b/>
      <sz val="12"/>
      <color theme="1"/>
      <name val="Helvetica"/>
      <family val="2"/>
    </font>
    <font>
      <b/>
      <sz val="12"/>
      <color rgb="FFFF0000"/>
      <name val="Calibri"/>
      <family val="2"/>
    </font>
    <font>
      <u/>
      <sz val="12"/>
      <color theme="10"/>
      <name val="Calibri"/>
      <family val="2"/>
    </font>
    <font>
      <b/>
      <vertAlign val="superscript"/>
      <sz val="12"/>
      <color theme="1"/>
      <name val="Helvetica"/>
      <family val="2"/>
    </font>
    <font>
      <b/>
      <sz val="9"/>
      <color theme="1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wrapText="1"/>
    </xf>
    <xf numFmtId="164" fontId="1" fillId="0" borderId="0" xfId="0" applyNumberFormat="1" applyFont="1"/>
    <xf numFmtId="0" fontId="2" fillId="0" borderId="1" xfId="0" applyFont="1" applyBorder="1"/>
    <xf numFmtId="2" fontId="2" fillId="0" borderId="1" xfId="0" applyNumberFormat="1" applyFont="1" applyBorder="1"/>
    <xf numFmtId="0" fontId="1" fillId="0" borderId="0" xfId="0" applyFont="1"/>
    <xf numFmtId="0" fontId="4" fillId="0" borderId="2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0" fillId="0" borderId="3" xfId="0" applyBorder="1"/>
    <xf numFmtId="0" fontId="0" fillId="0" borderId="4" xfId="0" applyBorder="1"/>
    <xf numFmtId="0" fontId="0" fillId="0" borderId="0" xfId="0" quotePrefix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/>
    <xf numFmtId="0" fontId="6" fillId="0" borderId="0" xfId="0" applyFont="1" applyAlignment="1">
      <alignment horizontal="center"/>
    </xf>
    <xf numFmtId="0" fontId="1" fillId="0" borderId="0" xfId="0" quotePrefix="1" applyFont="1"/>
    <xf numFmtId="0" fontId="7" fillId="0" borderId="0" xfId="0" applyFont="1"/>
    <xf numFmtId="165" fontId="1" fillId="0" borderId="0" xfId="0" applyNumberFormat="1" applyFont="1"/>
    <xf numFmtId="166" fontId="1" fillId="0" borderId="0" xfId="0" applyNumberFormat="1" applyFont="1"/>
    <xf numFmtId="0" fontId="1" fillId="0" borderId="5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7" xfId="0" applyFont="1" applyBorder="1"/>
    <xf numFmtId="165" fontId="1" fillId="0" borderId="8" xfId="0" applyNumberFormat="1" applyFont="1" applyBorder="1"/>
    <xf numFmtId="166" fontId="1" fillId="0" borderId="6" xfId="0" applyNumberFormat="1" applyFont="1" applyBorder="1"/>
    <xf numFmtId="0" fontId="1" fillId="0" borderId="0" xfId="0" applyFont="1" applyAlignment="1">
      <alignment horizontal="right"/>
    </xf>
    <xf numFmtId="164" fontId="1" fillId="0" borderId="9" xfId="0" applyNumberFormat="1" applyFont="1" applyBorder="1"/>
    <xf numFmtId="0" fontId="1" fillId="0" borderId="10" xfId="0" applyFont="1" applyBorder="1" applyAlignment="1">
      <alignment horizontal="right"/>
    </xf>
    <xf numFmtId="165" fontId="1" fillId="0" borderId="6" xfId="0" applyNumberFormat="1" applyFont="1" applyBorder="1"/>
    <xf numFmtId="164" fontId="1" fillId="0" borderId="11" xfId="0" applyNumberFormat="1" applyFont="1" applyBorder="1"/>
    <xf numFmtId="0" fontId="1" fillId="0" borderId="0" xfId="0" quotePrefix="1" applyFont="1" applyBorder="1"/>
    <xf numFmtId="167" fontId="1" fillId="0" borderId="1" xfId="1" applyNumberFormat="1" applyFont="1" applyBorder="1"/>
    <xf numFmtId="2" fontId="1" fillId="0" borderId="1" xfId="1" applyNumberFormat="1" applyFont="1" applyBorder="1"/>
    <xf numFmtId="2" fontId="1" fillId="0" borderId="1" xfId="0" applyNumberFormat="1" applyFont="1" applyBorder="1"/>
    <xf numFmtId="0" fontId="10" fillId="0" borderId="0" xfId="0" quotePrefix="1" applyFont="1"/>
    <xf numFmtId="2" fontId="10" fillId="0" borderId="0" xfId="0" quotePrefix="1" applyNumberFormat="1" applyFont="1"/>
    <xf numFmtId="164" fontId="1" fillId="0" borderId="0" xfId="0" applyNumberFormat="1" applyFont="1" applyAlignment="1">
      <alignment horizontal="right"/>
    </xf>
    <xf numFmtId="0" fontId="1" fillId="0" borderId="0" xfId="0" quotePrefix="1" applyFont="1" applyAlignment="1">
      <alignment horizontal="right"/>
    </xf>
    <xf numFmtId="2" fontId="1" fillId="0" borderId="0" xfId="0" quotePrefix="1" applyNumberFormat="1" applyFont="1"/>
    <xf numFmtId="1" fontId="1" fillId="0" borderId="0" xfId="0" applyNumberFormat="1" applyFont="1"/>
    <xf numFmtId="165" fontId="0" fillId="0" borderId="0" xfId="0" applyNumberFormat="1"/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8" fontId="1" fillId="0" borderId="0" xfId="0" applyNumberFormat="1" applyFont="1"/>
    <xf numFmtId="168" fontId="1" fillId="0" borderId="6" xfId="0" applyNumberFormat="1" applyFont="1" applyBorder="1"/>
    <xf numFmtId="3" fontId="1" fillId="0" borderId="6" xfId="0" applyNumberFormat="1" applyFont="1" applyBorder="1"/>
    <xf numFmtId="4" fontId="1" fillId="0" borderId="0" xfId="0" applyNumberFormat="1" applyFont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1" fillId="0" borderId="12" xfId="0" applyFont="1" applyBorder="1" applyAlignment="1">
      <alignment horizontal="right"/>
    </xf>
    <xf numFmtId="165" fontId="1" fillId="0" borderId="12" xfId="0" applyNumberFormat="1" applyFont="1" applyBorder="1"/>
    <xf numFmtId="170" fontId="1" fillId="0" borderId="1" xfId="0" applyNumberFormat="1" applyFont="1" applyBorder="1"/>
    <xf numFmtId="2" fontId="7" fillId="0" borderId="1" xfId="0" applyNumberFormat="1" applyFont="1" applyBorder="1"/>
    <xf numFmtId="0" fontId="7" fillId="0" borderId="1" xfId="0" applyFont="1" applyBorder="1"/>
    <xf numFmtId="164" fontId="1" fillId="0" borderId="0" xfId="0" quotePrefix="1" applyNumberFormat="1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1" xfId="0" applyFont="1" applyBorder="1"/>
    <xf numFmtId="2" fontId="5" fillId="0" borderId="1" xfId="0" applyNumberFormat="1" applyFont="1" applyBorder="1"/>
    <xf numFmtId="0" fontId="5" fillId="0" borderId="0" xfId="0" quotePrefix="1" applyFont="1"/>
    <xf numFmtId="0" fontId="5" fillId="0" borderId="0" xfId="0" quotePrefix="1" applyFont="1" applyAlignment="1">
      <alignment horizontal="right"/>
    </xf>
    <xf numFmtId="4" fontId="5" fillId="0" borderId="0" xfId="0" applyNumberFormat="1" applyFont="1"/>
    <xf numFmtId="3" fontId="5" fillId="0" borderId="0" xfId="0" quotePrefix="1" applyNumberFormat="1" applyFont="1"/>
    <xf numFmtId="0" fontId="13" fillId="0" borderId="0" xfId="0" applyFont="1"/>
    <xf numFmtId="2" fontId="5" fillId="0" borderId="0" xfId="0" applyNumberFormat="1" applyFont="1"/>
    <xf numFmtId="2" fontId="5" fillId="0" borderId="0" xfId="0" quotePrefix="1" applyNumberFormat="1" applyFont="1"/>
    <xf numFmtId="164" fontId="5" fillId="0" borderId="0" xfId="0" applyNumberFormat="1" applyFont="1"/>
    <xf numFmtId="164" fontId="5" fillId="0" borderId="0" xfId="0" quotePrefix="1" applyNumberFormat="1" applyFont="1"/>
    <xf numFmtId="0" fontId="5" fillId="0" borderId="0" xfId="0" applyFont="1"/>
    <xf numFmtId="0" fontId="14" fillId="0" borderId="0" xfId="0" applyFont="1"/>
    <xf numFmtId="165" fontId="5" fillId="0" borderId="0" xfId="0" applyNumberFormat="1" applyFont="1"/>
    <xf numFmtId="2" fontId="5" fillId="0" borderId="1" xfId="1" applyNumberFormat="1" applyFont="1" applyBorder="1"/>
    <xf numFmtId="0" fontId="16" fillId="0" borderId="0" xfId="0" quotePrefix="1" applyFont="1"/>
    <xf numFmtId="2" fontId="16" fillId="0" borderId="0" xfId="0" quotePrefix="1" applyNumberFormat="1" applyFont="1"/>
    <xf numFmtId="164" fontId="5" fillId="0" borderId="0" xfId="0" applyNumberFormat="1" applyFont="1" applyAlignment="1">
      <alignment horizontal="right"/>
    </xf>
    <xf numFmtId="1" fontId="5" fillId="0" borderId="0" xfId="0" applyNumberFormat="1" applyFont="1"/>
    <xf numFmtId="165" fontId="13" fillId="0" borderId="0" xfId="0" applyNumberFormat="1" applyFont="1"/>
    <xf numFmtId="0" fontId="1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0" fillId="0" borderId="0" xfId="0" applyFont="1" applyAlignment="1">
      <alignment horizontal="right"/>
    </xf>
    <xf numFmtId="0" fontId="0" fillId="0" borderId="0" xfId="0" applyFont="1"/>
    <xf numFmtId="167" fontId="1" fillId="0" borderId="0" xfId="0" applyNumberFormat="1" applyFont="1" applyBorder="1"/>
    <xf numFmtId="170" fontId="1" fillId="0" borderId="0" xfId="0" applyNumberFormat="1" applyFont="1"/>
    <xf numFmtId="177" fontId="1" fillId="0" borderId="1" xfId="0" applyNumberFormat="1" applyFont="1" applyBorder="1"/>
    <xf numFmtId="176" fontId="1" fillId="0" borderId="1" xfId="1" applyNumberFormat="1" applyFont="1" applyBorder="1"/>
    <xf numFmtId="176" fontId="1" fillId="0" borderId="13" xfId="1" applyNumberFormat="1" applyFont="1" applyBorder="1"/>
    <xf numFmtId="3" fontId="1" fillId="0" borderId="1" xfId="0" applyNumberFormat="1" applyFont="1" applyBorder="1"/>
    <xf numFmtId="168" fontId="1" fillId="0" borderId="1" xfId="0" applyNumberFormat="1" applyFont="1" applyBorder="1"/>
    <xf numFmtId="4" fontId="1" fillId="0" borderId="1" xfId="1" applyNumberFormat="1" applyFont="1" applyBorder="1"/>
    <xf numFmtId="176" fontId="1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>
                <a:solidFill>
                  <a:schemeClr val="tx1"/>
                </a:solidFill>
              </a:rPr>
              <a:t>Times Late/Absent (Y) &amp; Final Exam Score (Y)</a:t>
            </a:r>
            <a:endParaRPr lang="en-US" sz="18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'Exercise1_Excel_Built-In f.'!$C$1</c:f>
              <c:strCache>
                <c:ptCount val="1"/>
                <c:pt idx="0">
                  <c:v>Y
 Final Exam Grade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4089545172901128E-4"/>
                  <c:y val="5.280029996250468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 baseline="0">
                        <a:solidFill>
                          <a:schemeClr val="tx1"/>
                        </a:solidFill>
                      </a:rPr>
                      <a:t>y = -2.0804x + 90.551</a:t>
                    </a:r>
                    <a:br>
                      <a:rPr lang="en-US" sz="1200" b="1" baseline="0">
                        <a:solidFill>
                          <a:schemeClr val="tx1"/>
                        </a:solidFill>
                      </a:rPr>
                    </a:br>
                    <a:r>
                      <a:rPr lang="en-US" sz="1200" b="1" baseline="0">
                        <a:solidFill>
                          <a:schemeClr val="tx1"/>
                        </a:solidFill>
                      </a:rPr>
                      <a:t>r² = 0.4354</a:t>
                    </a:r>
                    <a:endParaRPr lang="en-US" sz="1200" b="1">
                      <a:solidFill>
                        <a:schemeClr val="tx1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'Exercise1_Excel_Built-In f.'!$B$2:$B$23</c:f>
              <c:numCache>
                <c:formatCode>General</c:formatCode>
                <c:ptCount val="22"/>
                <c:pt idx="0">
                  <c:v>4</c:v>
                </c:pt>
                <c:pt idx="1">
                  <c:v>6</c:v>
                </c:pt>
                <c:pt idx="2">
                  <c:v>16</c:v>
                </c:pt>
                <c:pt idx="3">
                  <c:v>2</c:v>
                </c:pt>
                <c:pt idx="4">
                  <c:v>11</c:v>
                </c:pt>
                <c:pt idx="5">
                  <c:v>24</c:v>
                </c:pt>
                <c:pt idx="6">
                  <c:v>7</c:v>
                </c:pt>
                <c:pt idx="7">
                  <c:v>10</c:v>
                </c:pt>
                <c:pt idx="8">
                  <c:v>19</c:v>
                </c:pt>
                <c:pt idx="9">
                  <c:v>2</c:v>
                </c:pt>
                <c:pt idx="10">
                  <c:v>2</c:v>
                </c:pt>
                <c:pt idx="11">
                  <c:v>17</c:v>
                </c:pt>
                <c:pt idx="12">
                  <c:v>8</c:v>
                </c:pt>
                <c:pt idx="13">
                  <c:v>20</c:v>
                </c:pt>
                <c:pt idx="14">
                  <c:v>19</c:v>
                </c:pt>
                <c:pt idx="15">
                  <c:v>23</c:v>
                </c:pt>
                <c:pt idx="16">
                  <c:v>6</c:v>
                </c:pt>
                <c:pt idx="17">
                  <c:v>4</c:v>
                </c:pt>
                <c:pt idx="18">
                  <c:v>2</c:v>
                </c:pt>
                <c:pt idx="19">
                  <c:v>7</c:v>
                </c:pt>
                <c:pt idx="20">
                  <c:v>2</c:v>
                </c:pt>
                <c:pt idx="21">
                  <c:v>2</c:v>
                </c:pt>
              </c:numCache>
            </c:numRef>
          </c:xVal>
          <c:yVal>
            <c:numRef>
              <c:f>'Exercise1_Excel_Built-In f.'!$C$2:$C$23</c:f>
              <c:numCache>
                <c:formatCode>0.00</c:formatCode>
                <c:ptCount val="22"/>
                <c:pt idx="0">
                  <c:v>84</c:v>
                </c:pt>
                <c:pt idx="1">
                  <c:v>92.5</c:v>
                </c:pt>
                <c:pt idx="2">
                  <c:v>46</c:v>
                </c:pt>
                <c:pt idx="3">
                  <c:v>93</c:v>
                </c:pt>
                <c:pt idx="4">
                  <c:v>95.5</c:v>
                </c:pt>
                <c:pt idx="5">
                  <c:v>20</c:v>
                </c:pt>
                <c:pt idx="6">
                  <c:v>39</c:v>
                </c:pt>
                <c:pt idx="7">
                  <c:v>46</c:v>
                </c:pt>
                <c:pt idx="8">
                  <c:v>63</c:v>
                </c:pt>
                <c:pt idx="9">
                  <c:v>73.5</c:v>
                </c:pt>
                <c:pt idx="10">
                  <c:v>98</c:v>
                </c:pt>
                <c:pt idx="11">
                  <c:v>24.5</c:v>
                </c:pt>
                <c:pt idx="12">
                  <c:v>73</c:v>
                </c:pt>
                <c:pt idx="13">
                  <c:v>69.5</c:v>
                </c:pt>
                <c:pt idx="14">
                  <c:v>49</c:v>
                </c:pt>
                <c:pt idx="15">
                  <c:v>68.5</c:v>
                </c:pt>
                <c:pt idx="16">
                  <c:v>70</c:v>
                </c:pt>
                <c:pt idx="17">
                  <c:v>75.5</c:v>
                </c:pt>
                <c:pt idx="18">
                  <c:v>78</c:v>
                </c:pt>
                <c:pt idx="19">
                  <c:v>97</c:v>
                </c:pt>
                <c:pt idx="20">
                  <c:v>100</c:v>
                </c:pt>
                <c:pt idx="21">
                  <c:v>93.5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40-7A46-A70A-B193EBC20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584096"/>
        <c:axId val="1778585728"/>
      </c:scatterChart>
      <c:valAx>
        <c:axId val="1778584096"/>
        <c:scaling>
          <c:orientation val="minMax"/>
          <c:max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Independent</a:t>
                </a:r>
                <a:r>
                  <a:rPr lang="en-US" sz="1200" b="1" baseline="0">
                    <a:solidFill>
                      <a:schemeClr val="tx1"/>
                    </a:solidFill>
                  </a:rPr>
                  <a:t> Variable (X) — Late or Absent</a:t>
                </a:r>
                <a:endParaRPr lang="en-US" sz="12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585728"/>
        <c:crosses val="autoZero"/>
        <c:crossBetween val="midCat"/>
      </c:valAx>
      <c:valAx>
        <c:axId val="17785857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Dependent Variable (Y) </a:t>
                </a:r>
                <a:br>
                  <a:rPr lang="en-US" sz="1200" b="1">
                    <a:solidFill>
                      <a:schemeClr val="tx1"/>
                    </a:solidFill>
                  </a:rPr>
                </a:br>
                <a:r>
                  <a:rPr lang="en-US" sz="1200" b="1">
                    <a:solidFill>
                      <a:schemeClr val="tx1"/>
                    </a:solidFill>
                  </a:rPr>
                  <a:t>Final Exam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584096"/>
        <c:crosses val="autoZero"/>
        <c:crossBetween val="midCat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Mileage (X) &amp; Asking Price</a:t>
            </a:r>
            <a:r>
              <a:rPr lang="en-US" sz="1800" b="1" baseline="0">
                <a:solidFill>
                  <a:schemeClr val="tx1"/>
                </a:solidFill>
              </a:rPr>
              <a:t> (Y) </a:t>
            </a:r>
            <a:endParaRPr lang="en-US" sz="18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 Price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1521624162651311E-3"/>
                  <c:y val="0.1079115279129434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 baseline="0">
                        <a:solidFill>
                          <a:schemeClr val="tx1"/>
                        </a:solidFill>
                      </a:rPr>
                      <a:t>y = -0.1781x + 19258</a:t>
                    </a:r>
                    <a:br>
                      <a:rPr lang="en-US" sz="1200" b="1" baseline="0">
                        <a:solidFill>
                          <a:schemeClr val="tx1"/>
                        </a:solidFill>
                      </a:rPr>
                    </a:br>
                    <a:r>
                      <a:rPr lang="en-US" sz="1200" b="1" baseline="0">
                        <a:solidFill>
                          <a:schemeClr val="tx1"/>
                        </a:solidFill>
                      </a:rPr>
                      <a:t>r² = 0.5524</a:t>
                    </a:r>
                    <a:endParaRPr lang="en-US" sz="1200" b="1">
                      <a:solidFill>
                        <a:schemeClr val="tx1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#,##0</c:formatCode>
              <c:ptCount val="11"/>
              <c:pt idx="0">
                <c:v>24029</c:v>
              </c:pt>
              <c:pt idx="1">
                <c:v>37205</c:v>
              </c:pt>
              <c:pt idx="2">
                <c:v>12029</c:v>
              </c:pt>
              <c:pt idx="3">
                <c:v>30461</c:v>
              </c:pt>
              <c:pt idx="4">
                <c:v>2773</c:v>
              </c:pt>
              <c:pt idx="5">
                <c:v>3851</c:v>
              </c:pt>
              <c:pt idx="6">
                <c:v>21337</c:v>
              </c:pt>
              <c:pt idx="7">
                <c:v>30606</c:v>
              </c:pt>
              <c:pt idx="8">
                <c:v>43718</c:v>
              </c:pt>
              <c:pt idx="9">
                <c:v>21229</c:v>
              </c:pt>
              <c:pt idx="10">
                <c:v>23794</c:v>
              </c:pt>
            </c:numLit>
          </c:xVal>
          <c:yVal>
            <c:numLit>
              <c:formatCode>"$"#,##0</c:formatCode>
              <c:ptCount val="11"/>
              <c:pt idx="0">
                <c:v>13385</c:v>
              </c:pt>
              <c:pt idx="1">
                <c:v>13288</c:v>
              </c:pt>
              <c:pt idx="2">
                <c:v>13500</c:v>
              </c:pt>
              <c:pt idx="3">
                <c:v>10888</c:v>
              </c:pt>
              <c:pt idx="4">
                <c:v>20988</c:v>
              </c:pt>
              <c:pt idx="5">
                <c:v>19000</c:v>
              </c:pt>
              <c:pt idx="6">
                <c:v>17729</c:v>
              </c:pt>
              <c:pt idx="7">
                <c:v>15500</c:v>
              </c:pt>
              <c:pt idx="8">
                <c:v>12200</c:v>
              </c:pt>
              <c:pt idx="9">
                <c:v>14142</c:v>
              </c:pt>
              <c:pt idx="10">
                <c:v>16500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088-7141-978C-FC09969E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1464063"/>
        <c:axId val="903325360"/>
      </c:scatterChart>
      <c:valAx>
        <c:axId val="1961464063"/>
        <c:scaling>
          <c:orientation val="minMax"/>
          <c:max val="45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Mileage, 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cross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325360"/>
        <c:crosses val="autoZero"/>
        <c:crossBetween val="midCat"/>
      </c:valAx>
      <c:valAx>
        <c:axId val="90332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Asking Price, 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146406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https://creativecommons.org/licenses/by/4.0/" TargetMode="External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9</xdr:col>
      <xdr:colOff>762000</xdr:colOff>
      <xdr:row>34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7BAE4-F115-8D43-9F0A-97B320DD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8128000" cy="6883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1663700</xdr:colOff>
      <xdr:row>3</xdr:row>
      <xdr:rowOff>190500</xdr:rowOff>
    </xdr:from>
    <xdr:to>
      <xdr:col>0</xdr:col>
      <xdr:colOff>4495800</xdr:colOff>
      <xdr:row>6</xdr:row>
      <xdr:rowOff>190500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0828FD-34D3-AE45-AC4D-0A1118320C7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663700" y="914400"/>
          <a:ext cx="2832100" cy="609600"/>
          <a:chOff x="0" y="0"/>
          <a:chExt cx="2653636" cy="6096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964C8BC-2929-FD4E-BF9A-C312A9C0D6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607695" cy="6096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78803CD-F2E0-F742-99D5-B68BCA004F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64087" y="0"/>
            <a:ext cx="609600" cy="6096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D4ADD12-BE0F-824F-8D4D-CBF05B59BD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4139" y="3048"/>
            <a:ext cx="603504" cy="603504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AD8A267-6ADE-5F49-97FE-6A93C06812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50132" y="3048"/>
            <a:ext cx="603504" cy="603504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463550</xdr:colOff>
      <xdr:row>0</xdr:row>
      <xdr:rowOff>107950</xdr:rowOff>
    </xdr:from>
    <xdr:to>
      <xdr:col>15</xdr:col>
      <xdr:colOff>215900</xdr:colOff>
      <xdr:row>14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C23F5F-F5A3-AC41-889E-010E6462F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292100</xdr:colOff>
      <xdr:row>0</xdr:row>
      <xdr:rowOff>76200</xdr:rowOff>
    </xdr:from>
    <xdr:to>
      <xdr:col>6</xdr:col>
      <xdr:colOff>101600</xdr:colOff>
      <xdr:row>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119DC-2BD3-2140-AFA9-E7B8F925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600" y="76200"/>
          <a:ext cx="2286000" cy="144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27</xdr:row>
      <xdr:rowOff>165100</xdr:rowOff>
    </xdr:from>
    <xdr:to>
      <xdr:col>6</xdr:col>
      <xdr:colOff>2235200</xdr:colOff>
      <xdr:row>31</xdr:row>
      <xdr:rowOff>185324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69770-86FA-0F4C-A9E0-934CFDDB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2200" y="5918200"/>
          <a:ext cx="2197100" cy="833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787400</xdr:colOff>
      <xdr:row>28</xdr:row>
      <xdr:rowOff>152400</xdr:rowOff>
    </xdr:from>
    <xdr:to>
      <xdr:col>6</xdr:col>
      <xdr:colOff>2349500</xdr:colOff>
      <xdr:row>33</xdr:row>
      <xdr:rowOff>6472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1D7F5B-617A-DF46-8BAD-FC7E9282E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8900" y="6540500"/>
          <a:ext cx="2413000" cy="8700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1</xdr:row>
      <xdr:rowOff>279400</xdr:rowOff>
    </xdr:from>
    <xdr:to>
      <xdr:col>14</xdr:col>
      <xdr:colOff>812800</xdr:colOff>
      <xdr:row>14</xdr:row>
      <xdr:rowOff>196850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A97990-44C7-064E-8680-C26740C59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165100</xdr:colOff>
      <xdr:row>0</xdr:row>
      <xdr:rowOff>101600</xdr:rowOff>
    </xdr:from>
    <xdr:to>
      <xdr:col>5</xdr:col>
      <xdr:colOff>800100</xdr:colOff>
      <xdr:row>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EC233-A254-204D-94C9-95D908C2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101600"/>
          <a:ext cx="2286000" cy="1447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</xdr:row>
      <xdr:rowOff>88900</xdr:rowOff>
    </xdr:from>
    <xdr:to>
      <xdr:col>6</xdr:col>
      <xdr:colOff>1206500</xdr:colOff>
      <xdr:row>22</xdr:row>
      <xdr:rowOff>109124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5961C-193C-6149-BBD9-EC87D757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3810000"/>
          <a:ext cx="2197100" cy="8330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17</xdr:row>
      <xdr:rowOff>165100</xdr:rowOff>
    </xdr:from>
    <xdr:to>
      <xdr:col>6</xdr:col>
      <xdr:colOff>1625600</xdr:colOff>
      <xdr:row>22</xdr:row>
      <xdr:rowOff>19172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763F48-26AB-754D-BBDF-373EC00E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4200" y="3683000"/>
          <a:ext cx="2413000" cy="870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6997F-4600-7A46-AEC6-B73F5C9868E6}">
  <dimension ref="A1"/>
  <sheetViews>
    <sheetView workbookViewId="0">
      <selection activeCell="F29" sqref="F29"/>
    </sheetView>
  </sheetViews>
  <sheetFormatPr baseColWidth="10" defaultRowHeight="16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2A749-A16D-9440-97B6-CBD66D12943D}">
  <dimension ref="A1:H28"/>
  <sheetViews>
    <sheetView showGridLines="0" workbookViewId="0">
      <selection activeCell="D17" sqref="D17"/>
    </sheetView>
  </sheetViews>
  <sheetFormatPr baseColWidth="10" defaultRowHeight="16"/>
  <cols>
    <col min="1" max="1" width="10.33203125" customWidth="1"/>
    <col min="2" max="2" width="10.83203125" style="6"/>
    <col min="3" max="3" width="11.1640625" style="6" customWidth="1"/>
    <col min="4" max="4" width="9.33203125" style="6" bestFit="1" customWidth="1"/>
    <col min="5" max="5" width="15.1640625" style="6" bestFit="1" customWidth="1"/>
    <col min="6" max="6" width="11.1640625" bestFit="1" customWidth="1"/>
    <col min="7" max="7" width="35.1640625" bestFit="1" customWidth="1"/>
    <col min="8" max="8" width="31.33203125" bestFit="1" customWidth="1"/>
  </cols>
  <sheetData>
    <row r="1" spans="1:8">
      <c r="A1" s="13"/>
      <c r="B1" s="13"/>
      <c r="C1" s="13" t="s">
        <v>224</v>
      </c>
      <c r="D1" s="13"/>
      <c r="E1" s="13"/>
      <c r="F1" s="13" t="s">
        <v>55</v>
      </c>
      <c r="G1" s="13"/>
    </row>
    <row r="2" spans="1:8" ht="18">
      <c r="A2" s="2" t="s">
        <v>98</v>
      </c>
      <c r="B2" s="2" t="s">
        <v>99</v>
      </c>
      <c r="C2" s="13" t="s">
        <v>55</v>
      </c>
      <c r="D2" s="15" t="s">
        <v>56</v>
      </c>
      <c r="E2" s="15" t="s">
        <v>57</v>
      </c>
      <c r="F2" s="13" t="s">
        <v>65</v>
      </c>
      <c r="G2" s="15"/>
    </row>
    <row r="3" spans="1:8">
      <c r="A3" s="88">
        <v>24029</v>
      </c>
      <c r="B3" s="89">
        <v>13385</v>
      </c>
      <c r="C3" s="87">
        <f t="shared" ref="C3:C13" si="0">TREND($B$3:$B$13,$A$3:$A$13,A3)</f>
        <v>14977.543922981018</v>
      </c>
      <c r="D3" s="32">
        <f t="shared" ref="D3:D13" si="1">A3-$B$19</f>
        <v>24029</v>
      </c>
      <c r="E3" s="90">
        <f>D3^2</f>
        <v>577392841</v>
      </c>
      <c r="F3" s="51" t="e">
        <f t="shared" ref="F3:F13" si="2">($B$25*$B$21)*SQRT((1+(1/$B$22)+(E3/$E$14)))</f>
        <v>#DIV/0!</v>
      </c>
      <c r="G3" s="34" t="s">
        <v>111</v>
      </c>
      <c r="H3" s="34"/>
    </row>
    <row r="4" spans="1:8">
      <c r="A4" s="88">
        <v>37205</v>
      </c>
      <c r="B4" s="89">
        <v>13288</v>
      </c>
      <c r="C4" s="87"/>
      <c r="D4" s="32"/>
      <c r="E4" s="90"/>
      <c r="F4" s="51"/>
      <c r="G4" s="34" t="s">
        <v>225</v>
      </c>
    </row>
    <row r="5" spans="1:8">
      <c r="A5" s="88">
        <v>12029</v>
      </c>
      <c r="B5" s="89">
        <v>13500</v>
      </c>
      <c r="C5" s="87"/>
      <c r="D5" s="32"/>
      <c r="E5" s="90"/>
      <c r="F5" s="51"/>
      <c r="G5" s="34" t="s">
        <v>226</v>
      </c>
    </row>
    <row r="6" spans="1:8">
      <c r="A6" s="88">
        <v>30461</v>
      </c>
      <c r="B6" s="89">
        <v>10888</v>
      </c>
      <c r="C6" s="87"/>
      <c r="D6" s="32"/>
      <c r="E6" s="90"/>
      <c r="F6" s="51"/>
      <c r="G6" s="34" t="s">
        <v>227</v>
      </c>
    </row>
    <row r="7" spans="1:8">
      <c r="A7" s="88">
        <v>2773</v>
      </c>
      <c r="B7" s="89">
        <v>20988</v>
      </c>
      <c r="C7" s="87"/>
      <c r="D7" s="32"/>
      <c r="E7" s="90"/>
      <c r="F7" s="51"/>
      <c r="G7" s="34" t="s">
        <v>228</v>
      </c>
    </row>
    <row r="8" spans="1:8">
      <c r="A8" s="88">
        <v>3851</v>
      </c>
      <c r="B8" s="89">
        <v>19000</v>
      </c>
      <c r="C8" s="87"/>
      <c r="D8" s="32"/>
      <c r="E8" s="90"/>
      <c r="F8" s="51"/>
      <c r="G8" s="34" t="s">
        <v>229</v>
      </c>
    </row>
    <row r="9" spans="1:8">
      <c r="A9" s="88">
        <v>21337</v>
      </c>
      <c r="B9" s="89">
        <v>17729</v>
      </c>
      <c r="C9" s="87"/>
      <c r="D9" s="32"/>
      <c r="E9" s="90"/>
      <c r="F9" s="51"/>
      <c r="G9" s="34" t="s">
        <v>230</v>
      </c>
    </row>
    <row r="10" spans="1:8">
      <c r="A10" s="88">
        <v>30606</v>
      </c>
      <c r="B10" s="89">
        <v>15500</v>
      </c>
      <c r="C10" s="87"/>
      <c r="D10" s="32"/>
      <c r="E10" s="90"/>
      <c r="F10" s="51"/>
      <c r="G10" s="34" t="s">
        <v>231</v>
      </c>
    </row>
    <row r="11" spans="1:8">
      <c r="A11" s="88">
        <v>43718</v>
      </c>
      <c r="B11" s="89">
        <v>12200</v>
      </c>
      <c r="C11" s="87"/>
      <c r="D11" s="32"/>
      <c r="E11" s="90"/>
      <c r="F11" s="51"/>
      <c r="G11" s="34" t="s">
        <v>232</v>
      </c>
    </row>
    <row r="12" spans="1:8">
      <c r="A12" s="88">
        <v>21229</v>
      </c>
      <c r="B12" s="89">
        <v>14142</v>
      </c>
      <c r="C12" s="87"/>
      <c r="D12" s="32"/>
      <c r="E12" s="90"/>
      <c r="F12" s="51"/>
      <c r="G12" s="34" t="s">
        <v>233</v>
      </c>
    </row>
    <row r="13" spans="1:8">
      <c r="A13" s="88">
        <v>23794</v>
      </c>
      <c r="B13" s="89">
        <v>16500</v>
      </c>
      <c r="C13" s="87"/>
      <c r="D13" s="32"/>
      <c r="E13" s="90"/>
      <c r="F13" s="51"/>
      <c r="G13" s="34" t="s">
        <v>234</v>
      </c>
    </row>
    <row r="14" spans="1:8">
      <c r="A14" s="25" t="s">
        <v>58</v>
      </c>
      <c r="B14" s="14"/>
      <c r="C14" s="35" t="s">
        <v>102</v>
      </c>
      <c r="D14" s="14"/>
      <c r="E14" s="46">
        <f>SUM(E3:E13)</f>
        <v>577392841</v>
      </c>
      <c r="F14" s="16" t="s">
        <v>101</v>
      </c>
    </row>
    <row r="15" spans="1:8">
      <c r="A15" s="25" t="s">
        <v>59</v>
      </c>
      <c r="B15" s="91"/>
      <c r="C15" s="35" t="s">
        <v>90</v>
      </c>
      <c r="D15" s="14"/>
      <c r="E15" s="14"/>
      <c r="F15" s="25"/>
      <c r="G15" s="6"/>
      <c r="H15" s="6"/>
    </row>
    <row r="16" spans="1:8" ht="19">
      <c r="A16" s="25" t="s">
        <v>0</v>
      </c>
      <c r="B16" s="3"/>
      <c r="C16" s="36" t="s">
        <v>1</v>
      </c>
      <c r="D16" s="3"/>
      <c r="E16" s="3"/>
      <c r="F16" s="25"/>
      <c r="G16" s="14"/>
      <c r="H16" s="14"/>
    </row>
    <row r="17" spans="1:5">
      <c r="A17" s="25" t="s">
        <v>60</v>
      </c>
      <c r="B17" s="3"/>
      <c r="C17" s="16" t="s">
        <v>103</v>
      </c>
      <c r="D17" s="16"/>
      <c r="E17" s="16"/>
    </row>
    <row r="18" spans="1:5">
      <c r="A18" s="25" t="s">
        <v>61</v>
      </c>
      <c r="B18" s="46"/>
      <c r="C18" s="16" t="s">
        <v>104</v>
      </c>
      <c r="D18" s="16"/>
      <c r="E18" s="16"/>
    </row>
    <row r="19" spans="1:5">
      <c r="A19" s="37" t="s">
        <v>62</v>
      </c>
      <c r="B19" s="46"/>
      <c r="C19" s="38" t="s">
        <v>105</v>
      </c>
      <c r="D19" s="14"/>
      <c r="E19" s="14"/>
    </row>
    <row r="20" spans="1:5">
      <c r="A20" s="25" t="s">
        <v>22</v>
      </c>
      <c r="B20" s="84"/>
      <c r="C20" s="38" t="s">
        <v>106</v>
      </c>
      <c r="D20" s="14"/>
      <c r="E20" s="14"/>
    </row>
    <row r="21" spans="1:5">
      <c r="A21" s="25" t="s">
        <v>28</v>
      </c>
      <c r="B21" s="46"/>
      <c r="C21" s="38" t="s">
        <v>107</v>
      </c>
      <c r="D21" s="14"/>
      <c r="E21" s="14"/>
    </row>
    <row r="22" spans="1:5">
      <c r="A22" s="25" t="s">
        <v>8</v>
      </c>
      <c r="B22" s="39"/>
      <c r="C22" s="38" t="s">
        <v>108</v>
      </c>
      <c r="D22" s="14"/>
      <c r="E22" s="14"/>
    </row>
    <row r="23" spans="1:5">
      <c r="A23" s="25" t="s">
        <v>2</v>
      </c>
      <c r="B23" s="39"/>
      <c r="C23" s="16" t="s">
        <v>112</v>
      </c>
    </row>
    <row r="24" spans="1:5">
      <c r="A24" s="25" t="s">
        <v>63</v>
      </c>
      <c r="B24" s="6">
        <v>0.95</v>
      </c>
      <c r="C24" s="6" t="s">
        <v>31</v>
      </c>
      <c r="D24"/>
      <c r="E24"/>
    </row>
    <row r="25" spans="1:5">
      <c r="A25" s="25" t="s">
        <v>64</v>
      </c>
      <c r="B25" s="18"/>
      <c r="C25" s="38" t="s">
        <v>110</v>
      </c>
      <c r="D25"/>
      <c r="E25"/>
    </row>
    <row r="26" spans="1:5">
      <c r="B26"/>
      <c r="C26"/>
      <c r="D26"/>
      <c r="E26"/>
    </row>
    <row r="27" spans="1:5">
      <c r="A27" s="25"/>
      <c r="B27" s="40"/>
      <c r="C27"/>
      <c r="D27"/>
      <c r="E27"/>
    </row>
    <row r="28" spans="1:5">
      <c r="B28"/>
      <c r="C28"/>
      <c r="D28"/>
      <c r="E2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39E6D-111E-A44C-BDB6-2572DCBF50AA}">
  <dimension ref="A1:F24"/>
  <sheetViews>
    <sheetView showGridLines="0" workbookViewId="0">
      <selection activeCell="B16" sqref="B16"/>
    </sheetView>
  </sheetViews>
  <sheetFormatPr baseColWidth="10" defaultRowHeight="16"/>
  <cols>
    <col min="1" max="1" width="10.5" bestFit="1" customWidth="1"/>
    <col min="2" max="2" width="10.83203125" style="6"/>
    <col min="3" max="3" width="9.1640625" style="6" bestFit="1" customWidth="1"/>
    <col min="4" max="4" width="32.83203125" bestFit="1" customWidth="1"/>
    <col min="5" max="5" width="10" bestFit="1" customWidth="1"/>
    <col min="6" max="6" width="9" bestFit="1" customWidth="1"/>
    <col min="14" max="14" width="17.33203125" customWidth="1"/>
    <col min="16" max="16" width="13.5" bestFit="1" customWidth="1"/>
    <col min="19" max="19" width="19.6640625" bestFit="1" customWidth="1"/>
  </cols>
  <sheetData>
    <row r="1" spans="1:6" ht="42" customHeight="1">
      <c r="A1" s="2" t="s">
        <v>210</v>
      </c>
      <c r="B1" s="2" t="s">
        <v>208</v>
      </c>
      <c r="C1" s="15" t="s">
        <v>55</v>
      </c>
      <c r="D1" s="15" t="s">
        <v>215</v>
      </c>
      <c r="E1" s="41" t="s">
        <v>85</v>
      </c>
    </row>
    <row r="2" spans="1:6">
      <c r="A2" s="88">
        <v>24029</v>
      </c>
      <c r="B2" s="89">
        <v>13385</v>
      </c>
      <c r="C2" s="87"/>
      <c r="D2" s="16" t="s">
        <v>217</v>
      </c>
      <c r="E2" s="85"/>
      <c r="F2" s="16" t="s">
        <v>216</v>
      </c>
    </row>
    <row r="3" spans="1:6">
      <c r="A3" s="88">
        <v>37205</v>
      </c>
      <c r="B3" s="89">
        <v>13288</v>
      </c>
      <c r="C3" s="87"/>
      <c r="D3" s="16" t="s">
        <v>80</v>
      </c>
      <c r="E3" s="85"/>
      <c r="F3" s="16" t="s">
        <v>81</v>
      </c>
    </row>
    <row r="4" spans="1:6">
      <c r="A4" s="88">
        <v>12029</v>
      </c>
      <c r="B4" s="89">
        <v>13500</v>
      </c>
      <c r="C4" s="87"/>
      <c r="D4" s="16" t="s">
        <v>136</v>
      </c>
      <c r="E4" s="85"/>
      <c r="F4" s="16" t="s">
        <v>116</v>
      </c>
    </row>
    <row r="5" spans="1:6">
      <c r="A5" s="88">
        <v>30461</v>
      </c>
      <c r="B5" s="89">
        <v>10888</v>
      </c>
      <c r="C5" s="87"/>
      <c r="D5" s="16" t="s">
        <v>137</v>
      </c>
      <c r="E5" s="85"/>
      <c r="F5" s="16" t="s">
        <v>117</v>
      </c>
    </row>
    <row r="6" spans="1:6">
      <c r="A6" s="88">
        <v>2773</v>
      </c>
      <c r="B6" s="89">
        <v>20988</v>
      </c>
      <c r="C6" s="87"/>
      <c r="D6" s="16" t="s">
        <v>138</v>
      </c>
      <c r="E6" s="85"/>
      <c r="F6" s="16" t="s">
        <v>118</v>
      </c>
    </row>
    <row r="7" spans="1:6">
      <c r="A7" s="88">
        <v>3851</v>
      </c>
      <c r="B7" s="89">
        <v>19000</v>
      </c>
      <c r="C7" s="87"/>
      <c r="D7" s="16" t="s">
        <v>139</v>
      </c>
      <c r="E7" s="85"/>
      <c r="F7" s="16" t="s">
        <v>119</v>
      </c>
    </row>
    <row r="8" spans="1:6">
      <c r="A8" s="88">
        <v>21337</v>
      </c>
      <c r="B8" s="89">
        <v>17729</v>
      </c>
      <c r="C8" s="87"/>
      <c r="D8" s="16" t="s">
        <v>140</v>
      </c>
      <c r="E8" s="85"/>
      <c r="F8" s="16" t="s">
        <v>120</v>
      </c>
    </row>
    <row r="9" spans="1:6">
      <c r="A9" s="88">
        <v>30606</v>
      </c>
      <c r="B9" s="89">
        <v>15500</v>
      </c>
      <c r="C9" s="87"/>
      <c r="D9" s="16" t="s">
        <v>141</v>
      </c>
      <c r="E9" s="85"/>
      <c r="F9" s="16" t="s">
        <v>121</v>
      </c>
    </row>
    <row r="10" spans="1:6">
      <c r="A10" s="88">
        <v>43718</v>
      </c>
      <c r="B10" s="89">
        <v>12200</v>
      </c>
      <c r="C10" s="87"/>
      <c r="D10" s="16" t="s">
        <v>142</v>
      </c>
      <c r="E10" s="85"/>
      <c r="F10" s="16" t="s">
        <v>122</v>
      </c>
    </row>
    <row r="11" spans="1:6">
      <c r="A11" s="88">
        <v>21229</v>
      </c>
      <c r="B11" s="89">
        <v>14142</v>
      </c>
      <c r="C11" s="87"/>
      <c r="D11" s="16" t="s">
        <v>143</v>
      </c>
      <c r="E11" s="85"/>
      <c r="F11" s="16" t="s">
        <v>123</v>
      </c>
    </row>
    <row r="12" spans="1:6">
      <c r="A12" s="88">
        <v>23794</v>
      </c>
      <c r="B12" s="89">
        <v>16500</v>
      </c>
      <c r="C12" s="87"/>
      <c r="D12" s="16" t="s">
        <v>144</v>
      </c>
      <c r="E12" s="85"/>
      <c r="F12" s="16" t="s">
        <v>124</v>
      </c>
    </row>
    <row r="13" spans="1:6">
      <c r="A13" s="37" t="s">
        <v>83</v>
      </c>
      <c r="B13" s="14"/>
      <c r="C13" s="38" t="s">
        <v>218</v>
      </c>
      <c r="D13" s="16"/>
      <c r="E13" s="83"/>
      <c r="F13" s="6"/>
    </row>
    <row r="14" spans="1:6">
      <c r="A14" s="25" t="s">
        <v>84</v>
      </c>
      <c r="B14" s="84"/>
      <c r="C14" s="38" t="s">
        <v>219</v>
      </c>
      <c r="D14" s="16"/>
      <c r="E14" s="83"/>
      <c r="F14" s="6"/>
    </row>
    <row r="15" spans="1:6">
      <c r="A15" s="25" t="s">
        <v>58</v>
      </c>
      <c r="B15" s="46"/>
      <c r="C15" s="38" t="s">
        <v>212</v>
      </c>
    </row>
    <row r="16" spans="1:6">
      <c r="A16" s="25" t="s">
        <v>59</v>
      </c>
      <c r="B16" s="46"/>
      <c r="C16" s="38" t="s">
        <v>212</v>
      </c>
    </row>
    <row r="17" spans="1:4">
      <c r="A17" s="25" t="s">
        <v>0</v>
      </c>
      <c r="B17" s="3"/>
      <c r="C17" s="54" t="s">
        <v>211</v>
      </c>
    </row>
    <row r="18" spans="1:4">
      <c r="A18" s="25" t="s">
        <v>113</v>
      </c>
      <c r="B18" s="46"/>
      <c r="C18" s="38" t="s">
        <v>220</v>
      </c>
      <c r="D18" s="11"/>
    </row>
    <row r="19" spans="1:4">
      <c r="A19" s="25" t="s">
        <v>60</v>
      </c>
      <c r="C19" s="16" t="s">
        <v>221</v>
      </c>
    </row>
    <row r="20" spans="1:4">
      <c r="A20" s="25" t="s">
        <v>28</v>
      </c>
      <c r="B20" s="46"/>
      <c r="C20" s="38" t="s">
        <v>222</v>
      </c>
    </row>
    <row r="21" spans="1:4">
      <c r="A21" s="25" t="s">
        <v>8</v>
      </c>
      <c r="C21" s="16" t="s">
        <v>213</v>
      </c>
    </row>
    <row r="22" spans="1:4">
      <c r="A22" s="25" t="s">
        <v>2</v>
      </c>
      <c r="B22" s="6">
        <f>B21-2</f>
        <v>-2</v>
      </c>
      <c r="C22" s="16" t="s">
        <v>214</v>
      </c>
    </row>
    <row r="23" spans="1:4">
      <c r="A23" s="25" t="s">
        <v>209</v>
      </c>
      <c r="B23" s="14">
        <v>0.05</v>
      </c>
      <c r="C23" s="6" t="s">
        <v>31</v>
      </c>
    </row>
    <row r="24" spans="1:4">
      <c r="A24" s="25" t="s">
        <v>64</v>
      </c>
      <c r="B24" s="18"/>
      <c r="C24" s="16" t="s">
        <v>223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72A38-9584-4B4F-83BE-C5EDB1BA0DE6}">
  <dimension ref="A1:B9"/>
  <sheetViews>
    <sheetView showGridLines="0" tabSelected="1" workbookViewId="0">
      <selection activeCell="A9" sqref="A9"/>
    </sheetView>
  </sheetViews>
  <sheetFormatPr baseColWidth="10" defaultColWidth="0" defaultRowHeight="16" customHeight="1" zeroHeight="1"/>
  <cols>
    <col min="1" max="1" width="80" bestFit="1" customWidth="1"/>
    <col min="2" max="2" width="1.1640625" customWidth="1"/>
    <col min="3" max="16384" width="10.83203125" hidden="1"/>
  </cols>
  <sheetData>
    <row r="1" spans="1:1" ht="19">
      <c r="A1" s="7" t="s">
        <v>5</v>
      </c>
    </row>
    <row r="2" spans="1:1" ht="19">
      <c r="A2" s="8" t="s">
        <v>6</v>
      </c>
    </row>
    <row r="3" spans="1:1" ht="19">
      <c r="A3" s="8" t="s">
        <v>7</v>
      </c>
    </row>
    <row r="4" spans="1:1">
      <c r="A4" s="9"/>
    </row>
    <row r="5" spans="1:1">
      <c r="A5" s="9"/>
    </row>
    <row r="6" spans="1:1">
      <c r="A6" s="9"/>
    </row>
    <row r="7" spans="1:1">
      <c r="A7" s="9"/>
    </row>
    <row r="8" spans="1:1" ht="17" thickBot="1">
      <c r="A8" s="10"/>
    </row>
    <row r="9" spans="1:1"/>
  </sheetData>
  <sheetProtection algorithmName="SHA-512" hashValue="MnA7sphRycvcOtW87c+GFbMbuSmFwPqStW2++kkZhDTwtLCLcAxbmqL6ic5wEDdV23bk/RM8fFel8Q8FjX0ovg==" saltValue="Puk/08K+tPXxobAChw3Y+g==" spinCount="100000" sheet="1" objects="1" scenarios="1"/>
  <printOptions horizontalCentered="1"/>
  <pageMargins left="0.5" right="0.5" top="0.75" bottom="0.75" header="0.3" footer="0.3"/>
  <pageSetup orientation="portrait" horizontalDpi="0" verticalDpi="0"/>
  <headerFooter>
    <oddFooter>&amp;L&amp;"Calibri Bold Italic,Bold Italic"&amp;K000000Clear-Sighted Statistics&amp;R&amp;K000000&amp;F, &amp;A,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593CF-4386-9346-B451-9F08355AFE60}">
  <dimension ref="A1:F23"/>
  <sheetViews>
    <sheetView showGridLines="0" workbookViewId="0">
      <selection activeCell="E22" sqref="E22"/>
    </sheetView>
  </sheetViews>
  <sheetFormatPr baseColWidth="10" defaultRowHeight="16"/>
  <cols>
    <col min="1" max="1" width="3.5" bestFit="1" customWidth="1"/>
    <col min="2" max="2" width="8.33203125" bestFit="1" customWidth="1"/>
    <col min="4" max="4" width="27.5" bestFit="1" customWidth="1"/>
    <col min="6" max="6" width="22.1640625" bestFit="1" customWidth="1"/>
  </cols>
  <sheetData>
    <row r="1" spans="1:6" ht="68">
      <c r="A1" s="1"/>
      <c r="B1" s="2" t="s">
        <v>236</v>
      </c>
      <c r="C1" s="2" t="s">
        <v>235</v>
      </c>
      <c r="D1" s="3"/>
      <c r="E1" s="12" t="s">
        <v>13</v>
      </c>
      <c r="F1" s="13" t="s">
        <v>14</v>
      </c>
    </row>
    <row r="2" spans="1:6">
      <c r="A2" s="1">
        <v>1</v>
      </c>
      <c r="B2" s="4">
        <v>4</v>
      </c>
      <c r="C2" s="5">
        <v>84</v>
      </c>
      <c r="D2" s="25" t="s">
        <v>8</v>
      </c>
      <c r="E2" s="6"/>
      <c r="F2" s="16" t="s">
        <v>9</v>
      </c>
    </row>
    <row r="3" spans="1:6">
      <c r="A3" s="1">
        <f>1+A2</f>
        <v>2</v>
      </c>
      <c r="B3" s="4">
        <v>6</v>
      </c>
      <c r="C3" s="5">
        <v>92.5</v>
      </c>
      <c r="D3" s="25" t="s">
        <v>2</v>
      </c>
      <c r="E3" s="6"/>
      <c r="F3" s="16" t="s">
        <v>12</v>
      </c>
    </row>
    <row r="4" spans="1:6">
      <c r="A4" s="1">
        <f t="shared" ref="A4:A23" si="0">1+A3</f>
        <v>3</v>
      </c>
      <c r="B4" s="4">
        <v>16</v>
      </c>
      <c r="C4" s="5">
        <v>46</v>
      </c>
      <c r="D4" s="25" t="s">
        <v>10</v>
      </c>
      <c r="E4" s="3"/>
      <c r="F4" s="16" t="s">
        <v>11</v>
      </c>
    </row>
    <row r="5" spans="1:6" ht="19">
      <c r="A5" s="1">
        <f t="shared" si="0"/>
        <v>4</v>
      </c>
      <c r="B5" s="4">
        <v>2</v>
      </c>
      <c r="C5" s="5">
        <v>93</v>
      </c>
      <c r="D5" s="25" t="s">
        <v>15</v>
      </c>
      <c r="E5" s="3"/>
      <c r="F5" s="16" t="s">
        <v>16</v>
      </c>
    </row>
    <row r="6" spans="1:6">
      <c r="A6" s="1">
        <f t="shared" si="0"/>
        <v>5</v>
      </c>
      <c r="B6" s="4">
        <v>11</v>
      </c>
      <c r="C6" s="5">
        <v>95.5</v>
      </c>
      <c r="D6" s="47" t="s">
        <v>21</v>
      </c>
      <c r="E6" s="14"/>
      <c r="F6" s="16" t="s">
        <v>23</v>
      </c>
    </row>
    <row r="7" spans="1:6">
      <c r="A7" s="1">
        <f t="shared" si="0"/>
        <v>6</v>
      </c>
      <c r="B7" s="4">
        <v>24</v>
      </c>
      <c r="C7" s="5">
        <v>20</v>
      </c>
      <c r="D7" s="48" t="s">
        <v>22</v>
      </c>
      <c r="E7" s="14"/>
      <c r="F7" s="16" t="s">
        <v>24</v>
      </c>
    </row>
    <row r="8" spans="1:6">
      <c r="A8" s="1">
        <f t="shared" si="0"/>
        <v>7</v>
      </c>
      <c r="B8" s="4">
        <v>7</v>
      </c>
      <c r="C8" s="5">
        <v>39</v>
      </c>
      <c r="D8" s="25" t="s">
        <v>17</v>
      </c>
      <c r="E8" s="14"/>
      <c r="F8" s="16" t="s">
        <v>19</v>
      </c>
    </row>
    <row r="9" spans="1:6">
      <c r="A9" s="1">
        <f t="shared" si="0"/>
        <v>8</v>
      </c>
      <c r="B9" s="4">
        <v>10</v>
      </c>
      <c r="C9" s="5">
        <v>46</v>
      </c>
      <c r="D9" s="25" t="s">
        <v>18</v>
      </c>
      <c r="E9" s="14"/>
      <c r="F9" s="16" t="s">
        <v>20</v>
      </c>
    </row>
    <row r="10" spans="1:6">
      <c r="A10" s="1">
        <f t="shared" si="0"/>
        <v>9</v>
      </c>
      <c r="B10" s="4">
        <v>19</v>
      </c>
      <c r="C10" s="5">
        <v>63</v>
      </c>
      <c r="D10" s="25" t="s">
        <v>25</v>
      </c>
      <c r="E10" s="3"/>
      <c r="F10" s="16" t="s">
        <v>33</v>
      </c>
    </row>
    <row r="11" spans="1:6">
      <c r="A11" s="1">
        <f t="shared" si="0"/>
        <v>10</v>
      </c>
      <c r="B11" s="4">
        <v>2</v>
      </c>
      <c r="C11" s="5">
        <v>73.5</v>
      </c>
      <c r="D11" s="25" t="s">
        <v>26</v>
      </c>
      <c r="E11" s="14"/>
      <c r="F11" s="16" t="s">
        <v>34</v>
      </c>
    </row>
    <row r="12" spans="1:6">
      <c r="A12" s="1">
        <f t="shared" si="0"/>
        <v>11</v>
      </c>
      <c r="B12" s="4">
        <v>2</v>
      </c>
      <c r="C12" s="5">
        <v>98</v>
      </c>
      <c r="D12" s="25" t="s">
        <v>27</v>
      </c>
      <c r="E12" s="14"/>
      <c r="F12" s="16" t="s">
        <v>38</v>
      </c>
    </row>
    <row r="13" spans="1:6">
      <c r="A13" s="1">
        <f t="shared" si="0"/>
        <v>12</v>
      </c>
      <c r="B13" s="4">
        <v>17</v>
      </c>
      <c r="C13" s="5">
        <v>24.5</v>
      </c>
      <c r="D13" s="25" t="s">
        <v>28</v>
      </c>
      <c r="E13" s="14"/>
      <c r="F13" s="16" t="s">
        <v>36</v>
      </c>
    </row>
    <row r="14" spans="1:6">
      <c r="A14" s="1">
        <f t="shared" si="0"/>
        <v>13</v>
      </c>
      <c r="B14" s="4">
        <v>8</v>
      </c>
      <c r="C14" s="5">
        <v>73</v>
      </c>
      <c r="D14" s="25" t="s">
        <v>30</v>
      </c>
      <c r="E14" s="14">
        <v>0.05</v>
      </c>
      <c r="F14" s="6" t="s">
        <v>31</v>
      </c>
    </row>
    <row r="15" spans="1:6">
      <c r="A15" s="1">
        <f t="shared" si="0"/>
        <v>14</v>
      </c>
      <c r="B15" s="4">
        <v>20</v>
      </c>
      <c r="C15" s="5">
        <v>69.5</v>
      </c>
      <c r="D15" s="25" t="s">
        <v>54</v>
      </c>
      <c r="E15" s="18"/>
      <c r="F15" s="16" t="s">
        <v>35</v>
      </c>
    </row>
    <row r="16" spans="1:6">
      <c r="A16" s="1">
        <f t="shared" si="0"/>
        <v>15</v>
      </c>
      <c r="B16" s="4">
        <v>19</v>
      </c>
      <c r="C16" s="5">
        <v>49</v>
      </c>
      <c r="D16" s="25" t="s">
        <v>29</v>
      </c>
      <c r="E16" s="18"/>
      <c r="F16" s="16" t="s">
        <v>32</v>
      </c>
    </row>
    <row r="17" spans="1:6">
      <c r="A17" s="1">
        <f t="shared" si="0"/>
        <v>16</v>
      </c>
      <c r="B17" s="4">
        <v>23</v>
      </c>
      <c r="C17" s="5">
        <v>68.5</v>
      </c>
      <c r="D17" s="25" t="s">
        <v>4</v>
      </c>
      <c r="E17" s="19"/>
      <c r="F17" s="16" t="s">
        <v>37</v>
      </c>
    </row>
    <row r="18" spans="1:6">
      <c r="A18" s="1">
        <f t="shared" si="0"/>
        <v>17</v>
      </c>
      <c r="B18" s="4">
        <v>6</v>
      </c>
      <c r="C18" s="5">
        <v>70</v>
      </c>
      <c r="D18" s="81"/>
      <c r="E18" s="6"/>
      <c r="F18" s="6"/>
    </row>
    <row r="19" spans="1:6">
      <c r="A19" s="1">
        <f t="shared" si="0"/>
        <v>18</v>
      </c>
      <c r="B19" s="4">
        <v>4</v>
      </c>
      <c r="C19" s="5">
        <v>75.5</v>
      </c>
      <c r="D19" s="25" t="s">
        <v>52</v>
      </c>
      <c r="E19" s="14"/>
      <c r="F19" s="16"/>
    </row>
    <row r="20" spans="1:6">
      <c r="A20" s="1">
        <f t="shared" si="0"/>
        <v>19</v>
      </c>
      <c r="B20" s="4">
        <v>2</v>
      </c>
      <c r="C20" s="5">
        <v>78</v>
      </c>
      <c r="D20" s="25" t="s">
        <v>53</v>
      </c>
      <c r="E20" s="14"/>
      <c r="F20" s="16"/>
    </row>
    <row r="21" spans="1:6">
      <c r="A21" s="1">
        <f t="shared" si="0"/>
        <v>20</v>
      </c>
      <c r="B21" s="4">
        <v>7</v>
      </c>
      <c r="C21" s="5">
        <v>97</v>
      </c>
      <c r="D21" s="80"/>
      <c r="E21" s="6"/>
      <c r="F21" s="79"/>
    </row>
    <row r="22" spans="1:6">
      <c r="A22" s="1">
        <f t="shared" si="0"/>
        <v>21</v>
      </c>
      <c r="B22" s="4">
        <v>2</v>
      </c>
      <c r="C22" s="5">
        <v>100</v>
      </c>
      <c r="D22" s="80"/>
      <c r="E22" s="80"/>
      <c r="F22" s="79"/>
    </row>
    <row r="23" spans="1:6">
      <c r="A23" s="1">
        <f t="shared" si="0"/>
        <v>22</v>
      </c>
      <c r="B23" s="4">
        <v>2</v>
      </c>
      <c r="C23" s="5">
        <v>93.5</v>
      </c>
      <c r="F23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6A8EC-38DA-AB44-AB92-51F23A7D1CA4}">
  <dimension ref="A1:C13"/>
  <sheetViews>
    <sheetView showGridLines="0" workbookViewId="0">
      <selection activeCell="B13" sqref="B13"/>
    </sheetView>
  </sheetViews>
  <sheetFormatPr baseColWidth="10" defaultRowHeight="16"/>
  <cols>
    <col min="1" max="1" width="10.83203125" style="6"/>
    <col min="2" max="2" width="12.1640625" style="6" bestFit="1" customWidth="1"/>
    <col min="3" max="3" width="27.83203125" style="6" bestFit="1" customWidth="1"/>
    <col min="4" max="16384" width="10.83203125" style="6"/>
  </cols>
  <sheetData>
    <row r="1" spans="1:3">
      <c r="A1" s="20" t="s">
        <v>39</v>
      </c>
      <c r="B1" s="52">
        <v>0.05</v>
      </c>
      <c r="C1" s="17" t="s">
        <v>40</v>
      </c>
    </row>
    <row r="2" spans="1:3">
      <c r="A2" s="20" t="s">
        <v>8</v>
      </c>
      <c r="B2" s="53">
        <f>'Exercise1_Excel_Built-In f.'!E2</f>
        <v>0</v>
      </c>
      <c r="C2" s="17" t="s">
        <v>40</v>
      </c>
    </row>
    <row r="3" spans="1:3">
      <c r="A3" s="21" t="s">
        <v>2</v>
      </c>
      <c r="B3" s="22"/>
      <c r="C3" s="16" t="s">
        <v>41</v>
      </c>
    </row>
    <row r="4" spans="1:3">
      <c r="A4" s="21" t="s">
        <v>46</v>
      </c>
      <c r="B4" s="23"/>
      <c r="C4" s="16" t="s">
        <v>43</v>
      </c>
    </row>
    <row r="5" spans="1:3">
      <c r="A5" s="20" t="s">
        <v>0</v>
      </c>
      <c r="B5" s="26"/>
      <c r="C5" s="30" t="s">
        <v>47</v>
      </c>
    </row>
    <row r="6" spans="1:3" ht="19">
      <c r="A6" s="27" t="s">
        <v>1</v>
      </c>
      <c r="B6" s="29"/>
      <c r="C6" s="30" t="s">
        <v>48</v>
      </c>
    </row>
    <row r="7" spans="1:3">
      <c r="A7" s="49"/>
      <c r="B7" s="50"/>
      <c r="C7" s="16"/>
    </row>
    <row r="8" spans="1:3">
      <c r="A8" s="21" t="s">
        <v>3</v>
      </c>
      <c r="B8" s="28"/>
      <c r="C8" s="16" t="s">
        <v>44</v>
      </c>
    </row>
    <row r="9" spans="1:3">
      <c r="A9" s="21" t="s">
        <v>4</v>
      </c>
      <c r="B9" s="24"/>
      <c r="C9" s="16" t="s">
        <v>45</v>
      </c>
    </row>
    <row r="10" spans="1:3">
      <c r="A10" s="25"/>
    </row>
    <row r="11" spans="1:3">
      <c r="A11" s="25" t="s">
        <v>49</v>
      </c>
    </row>
    <row r="12" spans="1:3">
      <c r="A12" s="25" t="s">
        <v>50</v>
      </c>
    </row>
    <row r="13" spans="1:3">
      <c r="A13" s="2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3D8A5-E1A4-354C-B375-28B74ADE5BE9}">
  <dimension ref="A1:G39"/>
  <sheetViews>
    <sheetView showGridLines="0" workbookViewId="0">
      <selection activeCell="B37" sqref="B37"/>
    </sheetView>
  </sheetViews>
  <sheetFormatPr baseColWidth="10" defaultRowHeight="16"/>
  <cols>
    <col min="1" max="1" width="10.33203125" style="63" customWidth="1"/>
    <col min="2" max="2" width="10.83203125" style="68"/>
    <col min="3" max="3" width="6.33203125" style="68" customWidth="1"/>
    <col min="4" max="4" width="7.1640625" style="68" customWidth="1"/>
    <col min="5" max="5" width="7.33203125" style="68" customWidth="1"/>
    <col min="6" max="6" width="6.33203125" style="63" bestFit="1" customWidth="1"/>
    <col min="7" max="7" width="32.6640625" style="63" bestFit="1" customWidth="1"/>
    <col min="8" max="16384" width="10.83203125" style="63"/>
  </cols>
  <sheetData>
    <row r="1" spans="1:7">
      <c r="A1" s="77" t="s">
        <v>180</v>
      </c>
      <c r="B1" s="77"/>
      <c r="C1" s="77"/>
      <c r="D1" s="77"/>
      <c r="E1" s="77"/>
      <c r="F1" s="77"/>
      <c r="G1" s="77"/>
    </row>
    <row r="2" spans="1:7" ht="68">
      <c r="A2" s="2" t="s">
        <v>237</v>
      </c>
      <c r="B2" s="2" t="s">
        <v>235</v>
      </c>
      <c r="C2" s="55" t="s">
        <v>55</v>
      </c>
      <c r="D2" s="55" t="s">
        <v>56</v>
      </c>
      <c r="E2" s="55" t="s">
        <v>158</v>
      </c>
      <c r="F2" s="56" t="s">
        <v>66</v>
      </c>
      <c r="G2" s="55" t="s">
        <v>161</v>
      </c>
    </row>
    <row r="3" spans="1:7">
      <c r="A3" s="57">
        <v>4</v>
      </c>
      <c r="B3" s="58">
        <v>84</v>
      </c>
      <c r="C3" s="71">
        <f t="shared" ref="C3:C24" si="0">TREND($B$3:$B$24,$A$3:$A$24,A3)</f>
        <v>82.22926983654169</v>
      </c>
      <c r="D3" s="71"/>
      <c r="E3" s="71">
        <f>D3^2</f>
        <v>0</v>
      </c>
      <c r="F3" s="58" t="e">
        <f t="shared" ref="F3:F24" si="1">($B$36*$B$32)*SQRT((1/$B$33)+(E3/$E$25))</f>
        <v>#DIV/0!</v>
      </c>
      <c r="G3" s="72" t="s">
        <v>78</v>
      </c>
    </row>
    <row r="4" spans="1:7">
      <c r="A4" s="57">
        <v>6</v>
      </c>
      <c r="B4" s="58">
        <v>92.5</v>
      </c>
      <c r="C4" s="71"/>
      <c r="D4" s="71"/>
      <c r="E4" s="71">
        <f t="shared" ref="E4:E24" si="2">D4^2</f>
        <v>0</v>
      </c>
      <c r="F4" s="58" t="e">
        <f>($B$36*$B$32)*SQRT((1/$B$33)+(E4/$E$25))</f>
        <v>#DIV/0!</v>
      </c>
      <c r="G4" s="72" t="s">
        <v>157</v>
      </c>
    </row>
    <row r="5" spans="1:7">
      <c r="A5" s="57">
        <v>16</v>
      </c>
      <c r="B5" s="58">
        <v>46</v>
      </c>
      <c r="C5" s="71"/>
      <c r="D5" s="71"/>
      <c r="E5" s="71">
        <f t="shared" si="2"/>
        <v>0</v>
      </c>
      <c r="F5" s="58" t="e">
        <f t="shared" si="1"/>
        <v>#DIV/0!</v>
      </c>
      <c r="G5" s="72" t="s">
        <v>160</v>
      </c>
    </row>
    <row r="6" spans="1:7">
      <c r="A6" s="57">
        <v>2</v>
      </c>
      <c r="B6" s="58">
        <v>93</v>
      </c>
      <c r="C6" s="71"/>
      <c r="D6" s="71"/>
      <c r="E6" s="71">
        <f t="shared" si="2"/>
        <v>0</v>
      </c>
      <c r="F6" s="58" t="e">
        <f t="shared" si="1"/>
        <v>#DIV/0!</v>
      </c>
      <c r="G6" s="72" t="s">
        <v>162</v>
      </c>
    </row>
    <row r="7" spans="1:7">
      <c r="A7" s="57">
        <v>11</v>
      </c>
      <c r="B7" s="58">
        <v>95.5</v>
      </c>
      <c r="C7" s="71"/>
      <c r="D7" s="71"/>
      <c r="E7" s="71">
        <f t="shared" si="2"/>
        <v>0</v>
      </c>
      <c r="F7" s="58" t="e">
        <f t="shared" si="1"/>
        <v>#DIV/0!</v>
      </c>
      <c r="G7" s="72" t="s">
        <v>163</v>
      </c>
    </row>
    <row r="8" spans="1:7">
      <c r="A8" s="57">
        <v>24</v>
      </c>
      <c r="B8" s="58">
        <v>20</v>
      </c>
      <c r="C8" s="71"/>
      <c r="D8" s="71"/>
      <c r="E8" s="71">
        <f t="shared" si="2"/>
        <v>0</v>
      </c>
      <c r="F8" s="58" t="e">
        <f t="shared" si="1"/>
        <v>#DIV/0!</v>
      </c>
      <c r="G8" s="72" t="s">
        <v>164</v>
      </c>
    </row>
    <row r="9" spans="1:7">
      <c r="A9" s="57">
        <v>7</v>
      </c>
      <c r="B9" s="58">
        <v>39</v>
      </c>
      <c r="C9" s="71"/>
      <c r="D9" s="71"/>
      <c r="E9" s="71">
        <f t="shared" si="2"/>
        <v>0</v>
      </c>
      <c r="F9" s="58" t="e">
        <f t="shared" si="1"/>
        <v>#DIV/0!</v>
      </c>
      <c r="G9" s="72" t="s">
        <v>165</v>
      </c>
    </row>
    <row r="10" spans="1:7">
      <c r="A10" s="57">
        <v>10</v>
      </c>
      <c r="B10" s="58">
        <v>46</v>
      </c>
      <c r="C10" s="71"/>
      <c r="D10" s="71"/>
      <c r="E10" s="71">
        <f t="shared" si="2"/>
        <v>0</v>
      </c>
      <c r="F10" s="58" t="e">
        <f t="shared" si="1"/>
        <v>#DIV/0!</v>
      </c>
      <c r="G10" s="72" t="s">
        <v>166</v>
      </c>
    </row>
    <row r="11" spans="1:7">
      <c r="A11" s="57">
        <v>19</v>
      </c>
      <c r="B11" s="58">
        <v>63</v>
      </c>
      <c r="C11" s="71"/>
      <c r="D11" s="71"/>
      <c r="E11" s="71">
        <f t="shared" si="2"/>
        <v>0</v>
      </c>
      <c r="F11" s="58" t="e">
        <f t="shared" si="1"/>
        <v>#DIV/0!</v>
      </c>
      <c r="G11" s="72" t="s">
        <v>167</v>
      </c>
    </row>
    <row r="12" spans="1:7">
      <c r="A12" s="57">
        <v>2</v>
      </c>
      <c r="B12" s="58">
        <v>73.5</v>
      </c>
      <c r="C12" s="71"/>
      <c r="D12" s="71"/>
      <c r="E12" s="71">
        <f t="shared" si="2"/>
        <v>0</v>
      </c>
      <c r="F12" s="58" t="e">
        <f t="shared" si="1"/>
        <v>#DIV/0!</v>
      </c>
      <c r="G12" s="72" t="s">
        <v>168</v>
      </c>
    </row>
    <row r="13" spans="1:7">
      <c r="A13" s="57">
        <v>2</v>
      </c>
      <c r="B13" s="58">
        <v>98</v>
      </c>
      <c r="C13" s="71"/>
      <c r="D13" s="71"/>
      <c r="E13" s="71">
        <f t="shared" si="2"/>
        <v>0</v>
      </c>
      <c r="F13" s="58" t="e">
        <f t="shared" si="1"/>
        <v>#DIV/0!</v>
      </c>
      <c r="G13" s="72" t="s">
        <v>169</v>
      </c>
    </row>
    <row r="14" spans="1:7">
      <c r="A14" s="57">
        <v>17</v>
      </c>
      <c r="B14" s="58">
        <v>24.5</v>
      </c>
      <c r="C14" s="71"/>
      <c r="D14" s="71"/>
      <c r="E14" s="71">
        <f t="shared" si="2"/>
        <v>0</v>
      </c>
      <c r="F14" s="58" t="e">
        <f t="shared" si="1"/>
        <v>#DIV/0!</v>
      </c>
      <c r="G14" s="72" t="s">
        <v>170</v>
      </c>
    </row>
    <row r="15" spans="1:7">
      <c r="A15" s="57">
        <v>8</v>
      </c>
      <c r="B15" s="58">
        <v>73</v>
      </c>
      <c r="C15" s="71"/>
      <c r="D15" s="71"/>
      <c r="E15" s="71">
        <f t="shared" si="2"/>
        <v>0</v>
      </c>
      <c r="F15" s="58" t="e">
        <f t="shared" si="1"/>
        <v>#DIV/0!</v>
      </c>
      <c r="G15" s="72" t="s">
        <v>171</v>
      </c>
    </row>
    <row r="16" spans="1:7">
      <c r="A16" s="57">
        <v>20</v>
      </c>
      <c r="B16" s="58">
        <v>69.5</v>
      </c>
      <c r="C16" s="71"/>
      <c r="D16" s="71"/>
      <c r="E16" s="71">
        <f t="shared" si="2"/>
        <v>0</v>
      </c>
      <c r="F16" s="58" t="e">
        <f t="shared" si="1"/>
        <v>#DIV/0!</v>
      </c>
      <c r="G16" s="72" t="s">
        <v>172</v>
      </c>
    </row>
    <row r="17" spans="1:7">
      <c r="A17" s="57">
        <v>19</v>
      </c>
      <c r="B17" s="58">
        <v>49</v>
      </c>
      <c r="C17" s="71"/>
      <c r="D17" s="71"/>
      <c r="E17" s="71">
        <f t="shared" si="2"/>
        <v>0</v>
      </c>
      <c r="F17" s="58" t="e">
        <f t="shared" si="1"/>
        <v>#DIV/0!</v>
      </c>
      <c r="G17" s="72" t="s">
        <v>173</v>
      </c>
    </row>
    <row r="18" spans="1:7">
      <c r="A18" s="57">
        <v>23</v>
      </c>
      <c r="B18" s="58">
        <v>68.5</v>
      </c>
      <c r="C18" s="71"/>
      <c r="D18" s="71"/>
      <c r="E18" s="71">
        <f t="shared" si="2"/>
        <v>0</v>
      </c>
      <c r="F18" s="58" t="e">
        <f t="shared" si="1"/>
        <v>#DIV/0!</v>
      </c>
      <c r="G18" s="72" t="s">
        <v>174</v>
      </c>
    </row>
    <row r="19" spans="1:7">
      <c r="A19" s="57">
        <v>6</v>
      </c>
      <c r="B19" s="58">
        <v>70</v>
      </c>
      <c r="C19" s="71"/>
      <c r="D19" s="71"/>
      <c r="E19" s="71">
        <f t="shared" si="2"/>
        <v>0</v>
      </c>
      <c r="F19" s="58" t="e">
        <f t="shared" si="1"/>
        <v>#DIV/0!</v>
      </c>
      <c r="G19" s="72" t="s">
        <v>181</v>
      </c>
    </row>
    <row r="20" spans="1:7">
      <c r="A20" s="57">
        <v>4</v>
      </c>
      <c r="B20" s="58">
        <v>75.5</v>
      </c>
      <c r="C20" s="71"/>
      <c r="D20" s="71"/>
      <c r="E20" s="71">
        <f t="shared" si="2"/>
        <v>0</v>
      </c>
      <c r="F20" s="58" t="e">
        <f t="shared" si="1"/>
        <v>#DIV/0!</v>
      </c>
      <c r="G20" s="72" t="s">
        <v>175</v>
      </c>
    </row>
    <row r="21" spans="1:7">
      <c r="A21" s="57">
        <v>2</v>
      </c>
      <c r="B21" s="58">
        <v>78</v>
      </c>
      <c r="C21" s="71"/>
      <c r="D21" s="71"/>
      <c r="E21" s="71">
        <f t="shared" si="2"/>
        <v>0</v>
      </c>
      <c r="F21" s="58" t="e">
        <f t="shared" si="1"/>
        <v>#DIV/0!</v>
      </c>
      <c r="G21" s="72" t="s">
        <v>176</v>
      </c>
    </row>
    <row r="22" spans="1:7">
      <c r="A22" s="57">
        <v>7</v>
      </c>
      <c r="B22" s="58">
        <v>97</v>
      </c>
      <c r="C22" s="71"/>
      <c r="D22" s="71"/>
      <c r="E22" s="71">
        <f t="shared" si="2"/>
        <v>0</v>
      </c>
      <c r="F22" s="58" t="e">
        <f t="shared" si="1"/>
        <v>#DIV/0!</v>
      </c>
      <c r="G22" s="72" t="s">
        <v>177</v>
      </c>
    </row>
    <row r="23" spans="1:7">
      <c r="A23" s="57">
        <v>2</v>
      </c>
      <c r="B23" s="58">
        <v>100</v>
      </c>
      <c r="C23" s="71"/>
      <c r="D23" s="71"/>
      <c r="E23" s="71">
        <f t="shared" si="2"/>
        <v>0</v>
      </c>
      <c r="F23" s="58" t="e">
        <f t="shared" si="1"/>
        <v>#DIV/0!</v>
      </c>
      <c r="G23" s="72" t="s">
        <v>178</v>
      </c>
    </row>
    <row r="24" spans="1:7">
      <c r="A24" s="57">
        <v>2</v>
      </c>
      <c r="B24" s="58">
        <v>93.5</v>
      </c>
      <c r="C24" s="71"/>
      <c r="D24" s="71"/>
      <c r="E24" s="71">
        <f t="shared" si="2"/>
        <v>0</v>
      </c>
      <c r="F24" s="58" t="e">
        <f t="shared" si="1"/>
        <v>#DIV/0!</v>
      </c>
      <c r="G24" s="72" t="s">
        <v>179</v>
      </c>
    </row>
    <row r="25" spans="1:7">
      <c r="A25" s="47" t="s">
        <v>58</v>
      </c>
      <c r="B25" s="64"/>
      <c r="C25" s="73" t="s">
        <v>67</v>
      </c>
      <c r="D25" s="64"/>
      <c r="E25" s="64">
        <f>SUM(E3:E24)</f>
        <v>0</v>
      </c>
      <c r="F25" s="59" t="s">
        <v>68</v>
      </c>
    </row>
    <row r="26" spans="1:7">
      <c r="A26" s="47" t="s">
        <v>59</v>
      </c>
      <c r="B26" s="64"/>
      <c r="C26" s="73" t="s">
        <v>69</v>
      </c>
      <c r="D26" s="64"/>
      <c r="E26" s="64"/>
      <c r="F26" s="47"/>
      <c r="G26" s="68"/>
    </row>
    <row r="27" spans="1:7" ht="19">
      <c r="A27" s="47" t="s">
        <v>0</v>
      </c>
      <c r="B27" s="66"/>
      <c r="C27" s="74" t="s">
        <v>159</v>
      </c>
      <c r="D27" s="66">
        <f>RSQ(B3:B24,A3:A24)</f>
        <v>0.43540446336677424</v>
      </c>
      <c r="E27" s="66"/>
      <c r="F27" s="47"/>
      <c r="G27" s="64"/>
    </row>
    <row r="28" spans="1:7">
      <c r="A28" s="47" t="s">
        <v>60</v>
      </c>
      <c r="B28" s="66"/>
      <c r="C28" s="59" t="s">
        <v>70</v>
      </c>
      <c r="D28" s="59"/>
      <c r="E28" s="59"/>
    </row>
    <row r="29" spans="1:7">
      <c r="A29" s="47" t="s">
        <v>61</v>
      </c>
      <c r="B29" s="64"/>
      <c r="C29" s="59" t="s">
        <v>71</v>
      </c>
      <c r="D29" s="59"/>
      <c r="E29" s="59"/>
    </row>
    <row r="30" spans="1:7">
      <c r="A30" s="60" t="s">
        <v>62</v>
      </c>
      <c r="B30" s="64"/>
      <c r="C30" s="65" t="s">
        <v>72</v>
      </c>
      <c r="D30" s="64"/>
      <c r="E30" s="64"/>
    </row>
    <row r="31" spans="1:7">
      <c r="A31" s="47" t="s">
        <v>22</v>
      </c>
      <c r="B31" s="64"/>
      <c r="C31" s="65" t="s">
        <v>73</v>
      </c>
      <c r="D31" s="64"/>
      <c r="E31" s="64"/>
    </row>
    <row r="32" spans="1:7">
      <c r="A32" s="47" t="s">
        <v>28</v>
      </c>
      <c r="B32" s="64"/>
      <c r="C32" s="65" t="s">
        <v>74</v>
      </c>
      <c r="D32" s="64"/>
      <c r="E32" s="64"/>
    </row>
    <row r="33" spans="1:5">
      <c r="A33" s="47" t="s">
        <v>8</v>
      </c>
      <c r="B33" s="75"/>
      <c r="C33" s="65" t="s">
        <v>75</v>
      </c>
      <c r="D33" s="64"/>
      <c r="E33" s="64"/>
    </row>
    <row r="34" spans="1:5">
      <c r="A34" s="47" t="s">
        <v>2</v>
      </c>
      <c r="B34" s="75"/>
      <c r="C34" s="59" t="s">
        <v>76</v>
      </c>
    </row>
    <row r="35" spans="1:5">
      <c r="A35" s="47" t="s">
        <v>63</v>
      </c>
      <c r="B35" s="68">
        <v>0.95</v>
      </c>
      <c r="C35" s="64" t="s">
        <v>31</v>
      </c>
      <c r="D35" s="63"/>
      <c r="E35" s="63"/>
    </row>
    <row r="36" spans="1:5">
      <c r="A36" s="47" t="s">
        <v>64</v>
      </c>
      <c r="B36" s="70"/>
      <c r="C36" s="65" t="s">
        <v>77</v>
      </c>
      <c r="D36" s="63"/>
      <c r="E36" s="63"/>
    </row>
    <row r="37" spans="1:5">
      <c r="B37" s="63"/>
      <c r="C37" s="63"/>
      <c r="D37" s="63"/>
      <c r="E37" s="63"/>
    </row>
    <row r="38" spans="1:5">
      <c r="A38" s="47"/>
      <c r="B38" s="76"/>
      <c r="C38" s="63"/>
      <c r="D38" s="63"/>
      <c r="E38" s="63"/>
    </row>
    <row r="39" spans="1:5">
      <c r="B39" s="63"/>
      <c r="C39" s="63"/>
      <c r="D39" s="63"/>
      <c r="E39" s="63"/>
    </row>
  </sheetData>
  <mergeCells count="1">
    <mergeCell ref="A1:G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19355-5D87-1944-86A7-5091676E0B92}">
  <dimension ref="A1:H39"/>
  <sheetViews>
    <sheetView showGridLines="0" workbookViewId="0">
      <selection activeCell="F25" sqref="F25"/>
    </sheetView>
  </sheetViews>
  <sheetFormatPr baseColWidth="10" defaultRowHeight="16"/>
  <cols>
    <col min="1" max="1" width="10.33203125" customWidth="1"/>
    <col min="2" max="2" width="10.83203125" style="6"/>
    <col min="3" max="3" width="5.1640625" style="6" customWidth="1"/>
    <col min="4" max="4" width="7.1640625" style="6" customWidth="1"/>
    <col min="5" max="5" width="7.33203125" style="6" customWidth="1"/>
    <col min="6" max="6" width="11.1640625" bestFit="1" customWidth="1"/>
    <col min="7" max="7" width="34.33203125" bestFit="1" customWidth="1"/>
    <col min="8" max="8" width="31.33203125" bestFit="1" customWidth="1"/>
  </cols>
  <sheetData>
    <row r="1" spans="1:8">
      <c r="A1" s="77" t="s">
        <v>245</v>
      </c>
      <c r="B1" s="77"/>
      <c r="C1" s="77"/>
      <c r="D1" s="77"/>
      <c r="E1" s="77"/>
      <c r="F1" s="77"/>
      <c r="G1" s="77"/>
    </row>
    <row r="2" spans="1:8" ht="68">
      <c r="A2" s="2" t="s">
        <v>237</v>
      </c>
      <c r="B2" s="2" t="s">
        <v>235</v>
      </c>
      <c r="C2" s="13" t="s">
        <v>55</v>
      </c>
      <c r="D2" s="15" t="s">
        <v>56</v>
      </c>
      <c r="E2" s="15" t="s">
        <v>57</v>
      </c>
      <c r="F2" s="13" t="s">
        <v>65</v>
      </c>
      <c r="G2" s="15"/>
    </row>
    <row r="3" spans="1:8">
      <c r="A3" s="4">
        <v>4</v>
      </c>
      <c r="B3" s="5">
        <v>84</v>
      </c>
      <c r="C3" s="31">
        <f t="shared" ref="C3:C24" si="0">TREND($B$3:$B$24,$A$3:$A$24,A3)</f>
        <v>82.22926983654169</v>
      </c>
      <c r="D3" s="32">
        <f t="shared" ref="D3:D24" si="1">A3-$B$30</f>
        <v>4</v>
      </c>
      <c r="E3" s="32">
        <f>D3^2</f>
        <v>16</v>
      </c>
      <c r="F3" s="33" t="e">
        <f t="shared" ref="F3:F24" si="2">($B$36*$B$32)*SQRT((1+(1/$B$33)+(E3/$E$25)))</f>
        <v>#DIV/0!</v>
      </c>
      <c r="G3" s="34" t="s">
        <v>79</v>
      </c>
      <c r="H3" s="34"/>
    </row>
    <row r="4" spans="1:8">
      <c r="A4" s="4">
        <v>6</v>
      </c>
      <c r="B4" s="5">
        <v>92.5</v>
      </c>
      <c r="C4" s="31"/>
      <c r="D4" s="32"/>
      <c r="E4" s="32"/>
      <c r="F4" s="33"/>
      <c r="G4" s="34" t="s">
        <v>182</v>
      </c>
    </row>
    <row r="5" spans="1:8">
      <c r="A5" s="4">
        <v>16</v>
      </c>
      <c r="B5" s="5">
        <v>46</v>
      </c>
      <c r="C5" s="31"/>
      <c r="D5" s="32"/>
      <c r="E5" s="32"/>
      <c r="F5" s="33"/>
      <c r="G5" s="34" t="s">
        <v>183</v>
      </c>
    </row>
    <row r="6" spans="1:8">
      <c r="A6" s="4">
        <v>2</v>
      </c>
      <c r="B6" s="5">
        <v>93</v>
      </c>
      <c r="C6" s="31"/>
      <c r="D6" s="32"/>
      <c r="E6" s="32"/>
      <c r="F6" s="33"/>
      <c r="G6" s="34" t="s">
        <v>184</v>
      </c>
    </row>
    <row r="7" spans="1:8">
      <c r="A7" s="4">
        <v>11</v>
      </c>
      <c r="B7" s="5">
        <v>95.5</v>
      </c>
      <c r="C7" s="31"/>
      <c r="D7" s="32"/>
      <c r="E7" s="32"/>
      <c r="F7" s="33"/>
      <c r="G7" s="34" t="s">
        <v>185</v>
      </c>
    </row>
    <row r="8" spans="1:8">
      <c r="A8" s="4">
        <v>24</v>
      </c>
      <c r="B8" s="5">
        <v>20</v>
      </c>
      <c r="C8" s="31"/>
      <c r="D8" s="32"/>
      <c r="E8" s="32"/>
      <c r="F8" s="33"/>
      <c r="G8" s="34" t="s">
        <v>186</v>
      </c>
    </row>
    <row r="9" spans="1:8">
      <c r="A9" s="4">
        <v>7</v>
      </c>
      <c r="B9" s="5">
        <v>39</v>
      </c>
      <c r="C9" s="31"/>
      <c r="D9" s="32"/>
      <c r="E9" s="32"/>
      <c r="F9" s="33"/>
      <c r="G9" s="34" t="s">
        <v>187</v>
      </c>
    </row>
    <row r="10" spans="1:8">
      <c r="A10" s="4">
        <v>10</v>
      </c>
      <c r="B10" s="5">
        <v>46</v>
      </c>
      <c r="C10" s="31"/>
      <c r="D10" s="32"/>
      <c r="E10" s="32"/>
      <c r="F10" s="33"/>
      <c r="G10" s="34" t="s">
        <v>188</v>
      </c>
    </row>
    <row r="11" spans="1:8">
      <c r="A11" s="4">
        <v>19</v>
      </c>
      <c r="B11" s="5">
        <v>63</v>
      </c>
      <c r="C11" s="31"/>
      <c r="D11" s="32"/>
      <c r="E11" s="32"/>
      <c r="F11" s="33"/>
      <c r="G11" s="34" t="s">
        <v>189</v>
      </c>
    </row>
    <row r="12" spans="1:8">
      <c r="A12" s="4">
        <v>2</v>
      </c>
      <c r="B12" s="5">
        <v>73.5</v>
      </c>
      <c r="C12" s="31"/>
      <c r="D12" s="32"/>
      <c r="E12" s="32"/>
      <c r="F12" s="33"/>
      <c r="G12" s="34" t="s">
        <v>190</v>
      </c>
    </row>
    <row r="13" spans="1:8">
      <c r="A13" s="4">
        <v>2</v>
      </c>
      <c r="B13" s="5">
        <v>98</v>
      </c>
      <c r="C13" s="31"/>
      <c r="D13" s="32"/>
      <c r="E13" s="32"/>
      <c r="F13" s="33"/>
      <c r="G13" s="34" t="s">
        <v>191</v>
      </c>
    </row>
    <row r="14" spans="1:8">
      <c r="A14" s="4">
        <v>17</v>
      </c>
      <c r="B14" s="5">
        <v>24.5</v>
      </c>
      <c r="C14" s="31"/>
      <c r="D14" s="32"/>
      <c r="E14" s="32"/>
      <c r="F14" s="33"/>
      <c r="G14" s="34" t="s">
        <v>192</v>
      </c>
    </row>
    <row r="15" spans="1:8">
      <c r="A15" s="4">
        <v>8</v>
      </c>
      <c r="B15" s="5">
        <v>73</v>
      </c>
      <c r="C15" s="31"/>
      <c r="D15" s="32"/>
      <c r="E15" s="32"/>
      <c r="F15" s="33"/>
      <c r="G15" s="34" t="s">
        <v>193</v>
      </c>
    </row>
    <row r="16" spans="1:8">
      <c r="A16" s="4">
        <v>20</v>
      </c>
      <c r="B16" s="5">
        <v>69.5</v>
      </c>
      <c r="C16" s="31"/>
      <c r="D16" s="32"/>
      <c r="E16" s="32"/>
      <c r="F16" s="33"/>
      <c r="G16" s="34" t="s">
        <v>194</v>
      </c>
    </row>
    <row r="17" spans="1:8">
      <c r="A17" s="4">
        <v>19</v>
      </c>
      <c r="B17" s="5">
        <v>49</v>
      </c>
      <c r="C17" s="31"/>
      <c r="D17" s="32"/>
      <c r="E17" s="32"/>
      <c r="F17" s="33"/>
      <c r="G17" s="34" t="s">
        <v>195</v>
      </c>
    </row>
    <row r="18" spans="1:8">
      <c r="A18" s="4">
        <v>23</v>
      </c>
      <c r="B18" s="5">
        <v>68.5</v>
      </c>
      <c r="C18" s="31"/>
      <c r="D18" s="32"/>
      <c r="E18" s="32"/>
      <c r="F18" s="33"/>
      <c r="G18" s="34" t="s">
        <v>196</v>
      </c>
    </row>
    <row r="19" spans="1:8">
      <c r="A19" s="4">
        <v>6</v>
      </c>
      <c r="B19" s="5">
        <v>70</v>
      </c>
      <c r="C19" s="31"/>
      <c r="D19" s="32"/>
      <c r="E19" s="32"/>
      <c r="F19" s="33"/>
      <c r="G19" s="34" t="s">
        <v>197</v>
      </c>
    </row>
    <row r="20" spans="1:8">
      <c r="A20" s="4">
        <v>4</v>
      </c>
      <c r="B20" s="5">
        <v>75.5</v>
      </c>
      <c r="C20" s="31"/>
      <c r="D20" s="32"/>
      <c r="E20" s="32"/>
      <c r="F20" s="33"/>
      <c r="G20" s="34" t="s">
        <v>198</v>
      </c>
    </row>
    <row r="21" spans="1:8">
      <c r="A21" s="4">
        <v>2</v>
      </c>
      <c r="B21" s="5">
        <v>78</v>
      </c>
      <c r="C21" s="31"/>
      <c r="D21" s="32"/>
      <c r="E21" s="32"/>
      <c r="F21" s="33"/>
      <c r="G21" s="34" t="s">
        <v>199</v>
      </c>
    </row>
    <row r="22" spans="1:8">
      <c r="A22" s="4">
        <v>7</v>
      </c>
      <c r="B22" s="5">
        <v>97</v>
      </c>
      <c r="C22" s="31"/>
      <c r="D22" s="32"/>
      <c r="E22" s="32"/>
      <c r="F22" s="33"/>
      <c r="G22" s="34" t="s">
        <v>200</v>
      </c>
    </row>
    <row r="23" spans="1:8">
      <c r="A23" s="4">
        <v>2</v>
      </c>
      <c r="B23" s="5">
        <v>100</v>
      </c>
      <c r="C23" s="31"/>
      <c r="D23" s="32"/>
      <c r="E23" s="32"/>
      <c r="F23" s="33"/>
      <c r="G23" s="34" t="s">
        <v>201</v>
      </c>
    </row>
    <row r="24" spans="1:8">
      <c r="A24" s="4">
        <v>2</v>
      </c>
      <c r="B24" s="5">
        <v>93.5</v>
      </c>
      <c r="C24" s="31"/>
      <c r="D24" s="32"/>
      <c r="E24" s="32"/>
      <c r="F24" s="33"/>
      <c r="G24" s="34" t="s">
        <v>202</v>
      </c>
    </row>
    <row r="25" spans="1:8">
      <c r="A25" s="25" t="s">
        <v>58</v>
      </c>
      <c r="B25" s="14"/>
      <c r="C25" s="35" t="s">
        <v>67</v>
      </c>
      <c r="D25" s="14"/>
      <c r="E25" s="14">
        <f>SUM(E3:E24)</f>
        <v>16</v>
      </c>
      <c r="F25" s="16" t="s">
        <v>68</v>
      </c>
    </row>
    <row r="26" spans="1:8">
      <c r="A26" s="25" t="s">
        <v>59</v>
      </c>
      <c r="B26" s="14"/>
      <c r="C26" s="35" t="s">
        <v>69</v>
      </c>
      <c r="D26" s="14"/>
      <c r="E26" s="14"/>
      <c r="F26" s="25"/>
      <c r="G26" s="6"/>
      <c r="H26" s="6"/>
    </row>
    <row r="27" spans="1:8" ht="19">
      <c r="A27" s="25" t="s">
        <v>0</v>
      </c>
      <c r="B27" s="3"/>
      <c r="C27" s="36" t="s">
        <v>1</v>
      </c>
      <c r="D27" s="3"/>
      <c r="E27" s="3"/>
      <c r="F27" s="25"/>
      <c r="G27" s="14"/>
      <c r="H27" s="14"/>
    </row>
    <row r="28" spans="1:8">
      <c r="A28" s="25" t="s">
        <v>60</v>
      </c>
      <c r="B28" s="3"/>
      <c r="C28" s="16" t="s">
        <v>70</v>
      </c>
      <c r="D28" s="16"/>
      <c r="E28" s="16"/>
    </row>
    <row r="29" spans="1:8">
      <c r="A29" s="25" t="s">
        <v>61</v>
      </c>
      <c r="B29" s="14"/>
      <c r="C29" s="16" t="s">
        <v>71</v>
      </c>
      <c r="D29" s="16"/>
      <c r="E29" s="16"/>
    </row>
    <row r="30" spans="1:8">
      <c r="A30" s="37" t="s">
        <v>62</v>
      </c>
      <c r="B30" s="14"/>
      <c r="C30" s="38" t="s">
        <v>72</v>
      </c>
      <c r="D30" s="14"/>
      <c r="E30" s="14"/>
    </row>
    <row r="31" spans="1:8">
      <c r="A31" s="25" t="s">
        <v>22</v>
      </c>
      <c r="B31" s="14"/>
      <c r="C31" s="38" t="s">
        <v>73</v>
      </c>
      <c r="D31" s="14"/>
      <c r="E31" s="14"/>
    </row>
    <row r="32" spans="1:8">
      <c r="A32" s="25" t="s">
        <v>28</v>
      </c>
      <c r="B32" s="14"/>
      <c r="C32" s="38" t="s">
        <v>74</v>
      </c>
      <c r="D32" s="14"/>
      <c r="E32" s="14"/>
    </row>
    <row r="33" spans="1:5">
      <c r="A33" s="25" t="s">
        <v>8</v>
      </c>
      <c r="B33" s="39"/>
      <c r="C33" s="38" t="s">
        <v>75</v>
      </c>
      <c r="D33" s="14"/>
      <c r="E33" s="14"/>
    </row>
    <row r="34" spans="1:5">
      <c r="A34" s="25" t="s">
        <v>2</v>
      </c>
      <c r="B34" s="39"/>
      <c r="C34" s="16" t="s">
        <v>76</v>
      </c>
    </row>
    <row r="35" spans="1:5">
      <c r="A35" s="25" t="s">
        <v>63</v>
      </c>
      <c r="C35" s="6" t="s">
        <v>31</v>
      </c>
      <c r="D35"/>
      <c r="E35"/>
    </row>
    <row r="36" spans="1:5">
      <c r="A36" s="25" t="s">
        <v>64</v>
      </c>
      <c r="B36" s="18"/>
      <c r="C36" s="38" t="s">
        <v>77</v>
      </c>
      <c r="D36"/>
      <c r="E36"/>
    </row>
    <row r="37" spans="1:5">
      <c r="B37"/>
      <c r="C37"/>
      <c r="D37"/>
      <c r="E37"/>
    </row>
    <row r="38" spans="1:5">
      <c r="A38" s="25"/>
      <c r="B38" s="40"/>
      <c r="C38"/>
      <c r="D38"/>
      <c r="E38"/>
    </row>
    <row r="39" spans="1:5">
      <c r="B39"/>
      <c r="C39"/>
      <c r="D39"/>
      <c r="E39"/>
    </row>
  </sheetData>
  <mergeCells count="1">
    <mergeCell ref="A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F2A1-A76B-4E47-9E43-602E87E6D655}">
  <dimension ref="A1:F39"/>
  <sheetViews>
    <sheetView showGridLines="0" workbookViewId="0">
      <selection activeCell="C24" sqref="C24"/>
    </sheetView>
  </sheetViews>
  <sheetFormatPr baseColWidth="10" defaultRowHeight="16"/>
  <cols>
    <col min="1" max="1" width="9.33203125" customWidth="1"/>
    <col min="2" max="2" width="11" style="6" customWidth="1"/>
    <col min="3" max="3" width="5.6640625" style="6" bestFit="1" customWidth="1"/>
    <col min="4" max="4" width="32.83203125" bestFit="1" customWidth="1"/>
    <col min="5" max="5" width="8.6640625" bestFit="1" customWidth="1"/>
    <col min="6" max="6" width="9" bestFit="1" customWidth="1"/>
    <col min="14" max="14" width="17.33203125" customWidth="1"/>
    <col min="16" max="16" width="13.5" bestFit="1" customWidth="1"/>
    <col min="19" max="19" width="19.6640625" bestFit="1" customWidth="1"/>
  </cols>
  <sheetData>
    <row r="1" spans="1:6" ht="68">
      <c r="A1" s="2" t="s">
        <v>237</v>
      </c>
      <c r="B1" s="2" t="s">
        <v>235</v>
      </c>
      <c r="C1" s="55" t="s">
        <v>55</v>
      </c>
      <c r="D1" s="55" t="s">
        <v>156</v>
      </c>
      <c r="E1" s="56" t="s">
        <v>85</v>
      </c>
    </row>
    <row r="2" spans="1:6">
      <c r="A2" s="57">
        <v>4</v>
      </c>
      <c r="B2" s="58">
        <v>84</v>
      </c>
      <c r="C2" s="71">
        <f>TREND($B$2:$B$23,$A$2:$A$23,A2)</f>
        <v>82.22926983654169</v>
      </c>
      <c r="D2" s="59" t="s">
        <v>238</v>
      </c>
      <c r="E2" s="58">
        <f>C2-B2</f>
        <v>-1.7707301634583104</v>
      </c>
      <c r="F2" s="16" t="s">
        <v>216</v>
      </c>
    </row>
    <row r="3" spans="1:6">
      <c r="A3" s="57">
        <v>6</v>
      </c>
      <c r="B3" s="58">
        <v>92.5</v>
      </c>
      <c r="C3" s="71"/>
      <c r="D3" s="59" t="s">
        <v>80</v>
      </c>
      <c r="E3" s="58"/>
      <c r="F3" s="59" t="s">
        <v>81</v>
      </c>
    </row>
    <row r="4" spans="1:6">
      <c r="A4" s="57">
        <v>16</v>
      </c>
      <c r="B4" s="58">
        <v>46</v>
      </c>
      <c r="C4" s="71"/>
      <c r="D4" s="59" t="s">
        <v>136</v>
      </c>
      <c r="E4" s="58"/>
      <c r="F4" s="59" t="s">
        <v>116</v>
      </c>
    </row>
    <row r="5" spans="1:6">
      <c r="A5" s="57">
        <v>2</v>
      </c>
      <c r="B5" s="58">
        <v>93</v>
      </c>
      <c r="C5" s="71"/>
      <c r="D5" s="59" t="s">
        <v>137</v>
      </c>
      <c r="E5" s="58"/>
      <c r="F5" s="59" t="s">
        <v>117</v>
      </c>
    </row>
    <row r="6" spans="1:6">
      <c r="A6" s="57">
        <v>11</v>
      </c>
      <c r="B6" s="58">
        <v>95.5</v>
      </c>
      <c r="C6" s="71"/>
      <c r="D6" s="59" t="s">
        <v>138</v>
      </c>
      <c r="E6" s="58"/>
      <c r="F6" s="59" t="s">
        <v>118</v>
      </c>
    </row>
    <row r="7" spans="1:6">
      <c r="A7" s="57">
        <v>24</v>
      </c>
      <c r="B7" s="58">
        <v>20</v>
      </c>
      <c r="C7" s="71"/>
      <c r="D7" s="59" t="s">
        <v>139</v>
      </c>
      <c r="E7" s="58"/>
      <c r="F7" s="59" t="s">
        <v>119</v>
      </c>
    </row>
    <row r="8" spans="1:6">
      <c r="A8" s="57">
        <v>7</v>
      </c>
      <c r="B8" s="58">
        <v>39</v>
      </c>
      <c r="C8" s="71"/>
      <c r="D8" s="59" t="s">
        <v>140</v>
      </c>
      <c r="E8" s="58"/>
      <c r="F8" s="59" t="s">
        <v>120</v>
      </c>
    </row>
    <row r="9" spans="1:6">
      <c r="A9" s="57">
        <v>10</v>
      </c>
      <c r="B9" s="58">
        <v>46</v>
      </c>
      <c r="C9" s="71"/>
      <c r="D9" s="59" t="s">
        <v>141</v>
      </c>
      <c r="E9" s="58"/>
      <c r="F9" s="59" t="s">
        <v>121</v>
      </c>
    </row>
    <row r="10" spans="1:6">
      <c r="A10" s="57">
        <v>19</v>
      </c>
      <c r="B10" s="58">
        <v>63</v>
      </c>
      <c r="C10" s="71"/>
      <c r="D10" s="59" t="s">
        <v>142</v>
      </c>
      <c r="E10" s="58"/>
      <c r="F10" s="59" t="s">
        <v>122</v>
      </c>
    </row>
    <row r="11" spans="1:6">
      <c r="A11" s="57">
        <v>2</v>
      </c>
      <c r="B11" s="58">
        <v>73.5</v>
      </c>
      <c r="C11" s="71"/>
      <c r="D11" s="59" t="s">
        <v>143</v>
      </c>
      <c r="E11" s="58"/>
      <c r="F11" s="59" t="s">
        <v>123</v>
      </c>
    </row>
    <row r="12" spans="1:6">
      <c r="A12" s="57">
        <v>2</v>
      </c>
      <c r="B12" s="58">
        <v>98</v>
      </c>
      <c r="C12" s="71"/>
      <c r="D12" s="59" t="s">
        <v>144</v>
      </c>
      <c r="E12" s="58"/>
      <c r="F12" s="59" t="s">
        <v>124</v>
      </c>
    </row>
    <row r="13" spans="1:6">
      <c r="A13" s="57">
        <v>17</v>
      </c>
      <c r="B13" s="58">
        <v>24.5</v>
      </c>
      <c r="C13" s="71"/>
      <c r="D13" s="59" t="s">
        <v>145</v>
      </c>
      <c r="E13" s="58"/>
      <c r="F13" s="59" t="s">
        <v>125</v>
      </c>
    </row>
    <row r="14" spans="1:6">
      <c r="A14" s="57">
        <v>8</v>
      </c>
      <c r="B14" s="58">
        <v>73</v>
      </c>
      <c r="C14" s="71"/>
      <c r="D14" s="59" t="s">
        <v>146</v>
      </c>
      <c r="E14" s="58"/>
      <c r="F14" s="59" t="s">
        <v>126</v>
      </c>
    </row>
    <row r="15" spans="1:6">
      <c r="A15" s="57">
        <v>20</v>
      </c>
      <c r="B15" s="58">
        <v>69.5</v>
      </c>
      <c r="C15" s="71"/>
      <c r="D15" s="59" t="s">
        <v>147</v>
      </c>
      <c r="E15" s="58"/>
      <c r="F15" s="59" t="s">
        <v>127</v>
      </c>
    </row>
    <row r="16" spans="1:6">
      <c r="A16" s="57">
        <v>19</v>
      </c>
      <c r="B16" s="58">
        <v>49</v>
      </c>
      <c r="C16" s="71"/>
      <c r="D16" s="59" t="s">
        <v>148</v>
      </c>
      <c r="E16" s="58"/>
      <c r="F16" s="59" t="s">
        <v>128</v>
      </c>
    </row>
    <row r="17" spans="1:6">
      <c r="A17" s="57">
        <v>23</v>
      </c>
      <c r="B17" s="58">
        <v>68.5</v>
      </c>
      <c r="C17" s="71"/>
      <c r="D17" s="59" t="s">
        <v>149</v>
      </c>
      <c r="E17" s="58"/>
      <c r="F17" s="59" t="s">
        <v>129</v>
      </c>
    </row>
    <row r="18" spans="1:6">
      <c r="A18" s="57">
        <v>6</v>
      </c>
      <c r="B18" s="58">
        <v>70</v>
      </c>
      <c r="C18" s="71"/>
      <c r="D18" s="59" t="s">
        <v>150</v>
      </c>
      <c r="E18" s="58"/>
      <c r="F18" s="59" t="s">
        <v>130</v>
      </c>
    </row>
    <row r="19" spans="1:6">
      <c r="A19" s="57">
        <v>4</v>
      </c>
      <c r="B19" s="58">
        <v>75.5</v>
      </c>
      <c r="C19" s="71"/>
      <c r="D19" s="59" t="s">
        <v>151</v>
      </c>
      <c r="E19" s="58"/>
      <c r="F19" s="59" t="s">
        <v>131</v>
      </c>
    </row>
    <row r="20" spans="1:6">
      <c r="A20" s="57">
        <v>2</v>
      </c>
      <c r="B20" s="58">
        <v>78</v>
      </c>
      <c r="C20" s="71"/>
      <c r="D20" s="59" t="s">
        <v>152</v>
      </c>
      <c r="E20" s="58"/>
      <c r="F20" s="59" t="s">
        <v>132</v>
      </c>
    </row>
    <row r="21" spans="1:6">
      <c r="A21" s="57">
        <v>7</v>
      </c>
      <c r="B21" s="58">
        <v>97</v>
      </c>
      <c r="C21" s="71"/>
      <c r="D21" s="59" t="s">
        <v>153</v>
      </c>
      <c r="E21" s="58"/>
      <c r="F21" s="59" t="s">
        <v>133</v>
      </c>
    </row>
    <row r="22" spans="1:6">
      <c r="A22" s="57">
        <v>2</v>
      </c>
      <c r="B22" s="58">
        <v>100</v>
      </c>
      <c r="C22" s="71"/>
      <c r="D22" s="59" t="s">
        <v>154</v>
      </c>
      <c r="E22" s="58"/>
      <c r="F22" s="59" t="s">
        <v>134</v>
      </c>
    </row>
    <row r="23" spans="1:6">
      <c r="A23" s="57">
        <v>2</v>
      </c>
      <c r="B23" s="58">
        <v>93.5</v>
      </c>
      <c r="C23" s="71"/>
      <c r="D23" s="59" t="s">
        <v>155</v>
      </c>
      <c r="E23" s="58"/>
      <c r="F23" s="59" t="s">
        <v>135</v>
      </c>
    </row>
    <row r="24" spans="1:6">
      <c r="A24" s="60" t="s">
        <v>83</v>
      </c>
      <c r="B24" s="61"/>
      <c r="C24" s="62" t="s">
        <v>239</v>
      </c>
      <c r="D24" s="63"/>
      <c r="E24" s="63"/>
      <c r="F24" s="59"/>
    </row>
    <row r="25" spans="1:6">
      <c r="A25" s="60" t="s">
        <v>84</v>
      </c>
      <c r="B25" s="61"/>
      <c r="C25" s="62" t="s">
        <v>23</v>
      </c>
      <c r="D25" s="63"/>
      <c r="E25" s="63"/>
      <c r="F25" s="63"/>
    </row>
    <row r="26" spans="1:6">
      <c r="A26" s="47" t="s">
        <v>58</v>
      </c>
      <c r="B26" s="64"/>
      <c r="C26" s="65" t="s">
        <v>240</v>
      </c>
      <c r="D26" s="63"/>
      <c r="E26" s="63"/>
      <c r="F26" s="63"/>
    </row>
    <row r="27" spans="1:6">
      <c r="A27" s="47" t="s">
        <v>59</v>
      </c>
      <c r="B27" s="64"/>
      <c r="C27" s="65" t="s">
        <v>19</v>
      </c>
      <c r="D27" s="63"/>
      <c r="E27" s="63"/>
      <c r="F27" s="63"/>
    </row>
    <row r="28" spans="1:6">
      <c r="A28" s="47" t="s">
        <v>82</v>
      </c>
      <c r="B28" s="66"/>
      <c r="C28" s="67" t="s">
        <v>241</v>
      </c>
      <c r="D28" s="63"/>
      <c r="E28" s="63"/>
      <c r="F28" s="63"/>
    </row>
    <row r="29" spans="1:6">
      <c r="A29" s="47" t="s">
        <v>51</v>
      </c>
      <c r="B29" s="64"/>
      <c r="C29" s="59" t="s">
        <v>71</v>
      </c>
      <c r="D29" s="63"/>
      <c r="E29" s="63"/>
      <c r="F29" s="63"/>
    </row>
    <row r="30" spans="1:6">
      <c r="A30" s="47" t="s">
        <v>28</v>
      </c>
      <c r="B30" s="64"/>
      <c r="C30" s="59" t="s">
        <v>242</v>
      </c>
      <c r="D30" s="63"/>
      <c r="E30" s="63"/>
      <c r="F30" s="63"/>
    </row>
    <row r="31" spans="1:6">
      <c r="A31" s="47" t="s">
        <v>8</v>
      </c>
      <c r="B31" s="68"/>
      <c r="C31" s="59" t="s">
        <v>9</v>
      </c>
      <c r="D31" s="68"/>
      <c r="E31" s="63"/>
      <c r="F31" s="63"/>
    </row>
    <row r="32" spans="1:6">
      <c r="A32" s="47" t="s">
        <v>2</v>
      </c>
      <c r="B32" s="68"/>
      <c r="C32" s="59" t="s">
        <v>243</v>
      </c>
      <c r="D32" s="68"/>
      <c r="E32" s="63"/>
      <c r="F32" s="63"/>
    </row>
    <row r="33" spans="1:6">
      <c r="A33" s="47" t="s">
        <v>115</v>
      </c>
      <c r="B33" s="69">
        <v>0.95</v>
      </c>
      <c r="C33" s="69" t="s">
        <v>31</v>
      </c>
      <c r="D33" s="69"/>
      <c r="E33" s="63"/>
      <c r="F33" s="63"/>
    </row>
    <row r="34" spans="1:6">
      <c r="A34" s="47" t="s">
        <v>64</v>
      </c>
      <c r="B34" s="70"/>
      <c r="C34" s="59" t="s">
        <v>244</v>
      </c>
      <c r="D34" s="68"/>
      <c r="E34" s="63"/>
      <c r="F34" s="63"/>
    </row>
    <row r="35" spans="1:6">
      <c r="A35" s="63"/>
      <c r="B35" s="68"/>
      <c r="C35" s="68"/>
      <c r="D35" s="68"/>
      <c r="E35" s="63"/>
      <c r="F35" s="63"/>
    </row>
    <row r="36" spans="1:6">
      <c r="A36" s="63"/>
      <c r="B36" s="68"/>
      <c r="C36" s="68"/>
      <c r="D36" s="68"/>
      <c r="E36" s="63"/>
      <c r="F36" s="63"/>
    </row>
    <row r="37" spans="1:6">
      <c r="B37"/>
      <c r="C37"/>
    </row>
    <row r="38" spans="1:6">
      <c r="B38"/>
      <c r="C38"/>
    </row>
    <row r="39" spans="1:6">
      <c r="B39"/>
      <c r="C3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9E7D6-5286-4146-8243-4AC6B8855A2A}">
  <dimension ref="A1:F27"/>
  <sheetViews>
    <sheetView showGridLines="0" workbookViewId="0">
      <selection activeCell="E22" sqref="E22"/>
    </sheetView>
  </sheetViews>
  <sheetFormatPr baseColWidth="10" defaultRowHeight="16"/>
  <cols>
    <col min="1" max="1" width="3.5" bestFit="1" customWidth="1"/>
    <col min="2" max="2" width="8.33203125" bestFit="1" customWidth="1"/>
    <col min="3" max="3" width="9" customWidth="1"/>
    <col min="4" max="4" width="27.5" bestFit="1" customWidth="1"/>
    <col min="6" max="6" width="24.6640625" bestFit="1" customWidth="1"/>
  </cols>
  <sheetData>
    <row r="1" spans="1:6">
      <c r="A1" s="78" t="s">
        <v>205</v>
      </c>
      <c r="B1" s="78"/>
      <c r="C1" s="78"/>
    </row>
    <row r="2" spans="1:6" ht="34" customHeight="1">
      <c r="A2" s="1"/>
      <c r="B2" s="2" t="s">
        <v>204</v>
      </c>
      <c r="C2" s="2" t="s">
        <v>203</v>
      </c>
      <c r="D2" s="3"/>
      <c r="E2" s="12" t="s">
        <v>13</v>
      </c>
      <c r="F2" s="13" t="s">
        <v>14</v>
      </c>
    </row>
    <row r="3" spans="1:6">
      <c r="A3" s="1">
        <v>1</v>
      </c>
      <c r="B3" s="45">
        <v>24029</v>
      </c>
      <c r="C3" s="44">
        <v>13385</v>
      </c>
      <c r="D3" s="25" t="s">
        <v>8</v>
      </c>
      <c r="E3" s="6"/>
      <c r="F3" s="16" t="s">
        <v>86</v>
      </c>
    </row>
    <row r="4" spans="1:6">
      <c r="A4" s="1">
        <f>1+A3</f>
        <v>2</v>
      </c>
      <c r="B4" s="45">
        <v>37205</v>
      </c>
      <c r="C4" s="44">
        <v>13288</v>
      </c>
      <c r="D4" s="25" t="s">
        <v>2</v>
      </c>
      <c r="E4" s="6"/>
      <c r="F4" s="16" t="s">
        <v>12</v>
      </c>
    </row>
    <row r="5" spans="1:6">
      <c r="A5" s="1">
        <f t="shared" ref="A5:A13" si="0">1+A4</f>
        <v>3</v>
      </c>
      <c r="B5" s="45">
        <v>12029</v>
      </c>
      <c r="C5" s="44">
        <v>13500</v>
      </c>
      <c r="D5" s="25" t="s">
        <v>10</v>
      </c>
      <c r="E5" s="3"/>
      <c r="F5" s="16" t="s">
        <v>87</v>
      </c>
    </row>
    <row r="6" spans="1:6" ht="19">
      <c r="A6" s="1">
        <f t="shared" si="0"/>
        <v>4</v>
      </c>
      <c r="B6" s="45">
        <v>30461</v>
      </c>
      <c r="C6" s="44">
        <v>10888</v>
      </c>
      <c r="D6" s="25" t="s">
        <v>15</v>
      </c>
      <c r="E6" s="3"/>
      <c r="F6" s="16" t="s">
        <v>88</v>
      </c>
    </row>
    <row r="7" spans="1:6">
      <c r="A7" s="1">
        <f t="shared" si="0"/>
        <v>5</v>
      </c>
      <c r="B7" s="45">
        <v>2773</v>
      </c>
      <c r="C7" s="44">
        <v>20988</v>
      </c>
      <c r="D7" s="47" t="s">
        <v>21</v>
      </c>
      <c r="E7" s="43"/>
      <c r="F7" s="16" t="s">
        <v>23</v>
      </c>
    </row>
    <row r="8" spans="1:6">
      <c r="A8" s="1">
        <f t="shared" si="0"/>
        <v>6</v>
      </c>
      <c r="B8" s="45">
        <v>3851</v>
      </c>
      <c r="C8" s="44">
        <v>19000</v>
      </c>
      <c r="D8" s="48" t="s">
        <v>22</v>
      </c>
      <c r="E8" s="46"/>
      <c r="F8" s="16" t="s">
        <v>89</v>
      </c>
    </row>
    <row r="9" spans="1:6">
      <c r="A9" s="1">
        <f t="shared" si="0"/>
        <v>7</v>
      </c>
      <c r="B9" s="45">
        <v>21337</v>
      </c>
      <c r="C9" s="44">
        <v>17729</v>
      </c>
      <c r="D9" s="25" t="s">
        <v>17</v>
      </c>
      <c r="E9" s="46"/>
      <c r="F9" s="16" t="s">
        <v>90</v>
      </c>
    </row>
    <row r="10" spans="1:6">
      <c r="A10" s="1">
        <f t="shared" si="0"/>
        <v>8</v>
      </c>
      <c r="B10" s="45">
        <v>30606</v>
      </c>
      <c r="C10" s="44">
        <v>15500</v>
      </c>
      <c r="D10" s="25" t="s">
        <v>18</v>
      </c>
      <c r="E10" s="46"/>
      <c r="F10" s="16" t="s">
        <v>91</v>
      </c>
    </row>
    <row r="11" spans="1:6">
      <c r="A11" s="1">
        <f t="shared" si="0"/>
        <v>9</v>
      </c>
      <c r="B11" s="45">
        <v>43718</v>
      </c>
      <c r="C11" s="44">
        <v>12200</v>
      </c>
      <c r="D11" s="25" t="s">
        <v>25</v>
      </c>
      <c r="E11" s="3"/>
      <c r="F11" s="16" t="s">
        <v>114</v>
      </c>
    </row>
    <row r="12" spans="1:6">
      <c r="A12" s="1">
        <f t="shared" si="0"/>
        <v>10</v>
      </c>
      <c r="B12" s="45">
        <v>21229</v>
      </c>
      <c r="C12" s="44">
        <v>14142</v>
      </c>
      <c r="D12" s="25" t="s">
        <v>26</v>
      </c>
      <c r="E12" s="46"/>
      <c r="F12" s="16" t="s">
        <v>92</v>
      </c>
    </row>
    <row r="13" spans="1:6">
      <c r="A13" s="1">
        <f t="shared" si="0"/>
        <v>11</v>
      </c>
      <c r="B13" s="45">
        <v>23794</v>
      </c>
      <c r="C13" s="44">
        <v>16500</v>
      </c>
      <c r="D13" s="25" t="s">
        <v>27</v>
      </c>
      <c r="E13" s="14"/>
      <c r="F13" s="16" t="s">
        <v>93</v>
      </c>
    </row>
    <row r="14" spans="1:6">
      <c r="D14" s="25" t="s">
        <v>28</v>
      </c>
      <c r="E14" s="46"/>
      <c r="F14" s="16" t="s">
        <v>94</v>
      </c>
    </row>
    <row r="15" spans="1:6">
      <c r="D15" s="25" t="s">
        <v>30</v>
      </c>
      <c r="E15" s="14">
        <v>0.05</v>
      </c>
      <c r="F15" s="6" t="s">
        <v>31</v>
      </c>
    </row>
    <row r="16" spans="1:6">
      <c r="D16" s="25" t="s">
        <v>54</v>
      </c>
      <c r="E16" s="18"/>
      <c r="F16" s="16" t="s">
        <v>95</v>
      </c>
    </row>
    <row r="17" spans="4:6">
      <c r="D17" s="25" t="s">
        <v>29</v>
      </c>
      <c r="E17" s="18"/>
      <c r="F17" s="16" t="s">
        <v>96</v>
      </c>
    </row>
    <row r="18" spans="4:6">
      <c r="D18" s="25" t="s">
        <v>4</v>
      </c>
      <c r="E18" s="19"/>
      <c r="F18" s="16" t="s">
        <v>97</v>
      </c>
    </row>
    <row r="19" spans="4:6">
      <c r="D19" s="81"/>
      <c r="E19" s="6"/>
      <c r="F19" s="6"/>
    </row>
    <row r="20" spans="4:6">
      <c r="D20" s="25" t="s">
        <v>52</v>
      </c>
      <c r="E20" s="14"/>
      <c r="F20" s="16"/>
    </row>
    <row r="21" spans="4:6">
      <c r="D21" s="25" t="s">
        <v>53</v>
      </c>
      <c r="E21" s="14"/>
      <c r="F21" s="16"/>
    </row>
    <row r="22" spans="4:6">
      <c r="D22" s="82"/>
      <c r="E22" s="82"/>
      <c r="F22" s="6"/>
    </row>
    <row r="23" spans="4:6">
      <c r="D23" s="82"/>
      <c r="E23" s="82"/>
      <c r="F23" s="6"/>
    </row>
    <row r="24" spans="4:6">
      <c r="D24" s="82"/>
      <c r="E24" s="82"/>
      <c r="F24" s="6"/>
    </row>
    <row r="25" spans="4:6">
      <c r="D25" s="82"/>
      <c r="E25" s="82"/>
      <c r="F25" s="82"/>
    </row>
    <row r="26" spans="4:6">
      <c r="D26" s="82"/>
      <c r="E26" s="82"/>
      <c r="F26" s="82"/>
    </row>
    <row r="27" spans="4:6">
      <c r="D27" s="82"/>
      <c r="E27" s="82"/>
      <c r="F27" s="82"/>
    </row>
  </sheetData>
  <mergeCells count="1">
    <mergeCell ref="A1:C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C672D-74BC-2D49-953D-03B464A7D4B1}">
  <dimension ref="A1:C13"/>
  <sheetViews>
    <sheetView showGridLines="0" workbookViewId="0">
      <selection activeCell="B13" sqref="B13"/>
    </sheetView>
  </sheetViews>
  <sheetFormatPr baseColWidth="10" defaultRowHeight="16"/>
  <cols>
    <col min="1" max="1" width="8.83203125" style="6" bestFit="1" customWidth="1"/>
    <col min="2" max="2" width="8.6640625" style="6" customWidth="1"/>
    <col min="3" max="3" width="30.1640625" style="6" bestFit="1" customWidth="1"/>
    <col min="4" max="16384" width="10.83203125" style="6"/>
  </cols>
  <sheetData>
    <row r="1" spans="1:3">
      <c r="A1" s="20" t="s">
        <v>39</v>
      </c>
      <c r="B1" s="52">
        <v>0.05</v>
      </c>
      <c r="C1" s="17" t="s">
        <v>40</v>
      </c>
    </row>
    <row r="2" spans="1:3">
      <c r="A2" s="20" t="s">
        <v>8</v>
      </c>
      <c r="B2" s="53">
        <f>'Exercise2_Excel_Built-In f.'!$E$3</f>
        <v>0</v>
      </c>
      <c r="C2" s="17" t="s">
        <v>40</v>
      </c>
    </row>
    <row r="3" spans="1:3">
      <c r="A3" s="21" t="s">
        <v>2</v>
      </c>
      <c r="B3" s="22"/>
      <c r="C3" s="16" t="s">
        <v>41</v>
      </c>
    </row>
    <row r="4" spans="1:3">
      <c r="A4" s="21" t="s">
        <v>42</v>
      </c>
      <c r="B4" s="23"/>
      <c r="C4" s="16" t="s">
        <v>43</v>
      </c>
    </row>
    <row r="5" spans="1:3">
      <c r="A5" s="20" t="s">
        <v>0</v>
      </c>
      <c r="B5" s="26"/>
      <c r="C5" s="30" t="s">
        <v>207</v>
      </c>
    </row>
    <row r="6" spans="1:3" ht="19">
      <c r="A6" s="27" t="s">
        <v>1</v>
      </c>
      <c r="B6" s="29"/>
      <c r="C6" s="30" t="s">
        <v>206</v>
      </c>
    </row>
    <row r="7" spans="1:3">
      <c r="A7" s="21" t="s">
        <v>46</v>
      </c>
      <c r="B7" s="28"/>
      <c r="C7" s="16" t="s">
        <v>43</v>
      </c>
    </row>
    <row r="8" spans="1:3">
      <c r="A8" s="21" t="s">
        <v>3</v>
      </c>
      <c r="B8" s="28"/>
      <c r="C8" s="16" t="s">
        <v>44</v>
      </c>
    </row>
    <row r="9" spans="1:3">
      <c r="A9" s="21" t="s">
        <v>4</v>
      </c>
      <c r="B9" s="24"/>
      <c r="C9" s="16" t="s">
        <v>45</v>
      </c>
    </row>
    <row r="10" spans="1:3">
      <c r="A10" s="25"/>
    </row>
    <row r="11" spans="1:3">
      <c r="A11" s="25" t="s">
        <v>49</v>
      </c>
    </row>
    <row r="12" spans="1:3">
      <c r="A12" s="25" t="s">
        <v>50</v>
      </c>
    </row>
    <row r="13" spans="1:3">
      <c r="A13" s="2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EEFDC-1A41-074E-99D4-657EE09E4B01}">
  <dimension ref="A1:G28"/>
  <sheetViews>
    <sheetView showGridLines="0" workbookViewId="0">
      <selection activeCell="B24" sqref="B24"/>
    </sheetView>
  </sheetViews>
  <sheetFormatPr baseColWidth="10" defaultRowHeight="16"/>
  <cols>
    <col min="1" max="1" width="10.33203125" customWidth="1"/>
    <col min="2" max="2" width="10.83203125" style="6"/>
    <col min="3" max="3" width="9.33203125" style="6" customWidth="1"/>
    <col min="4" max="4" width="9.83203125" style="6" bestFit="1" customWidth="1"/>
    <col min="5" max="5" width="15.1640625" style="6" bestFit="1" customWidth="1"/>
    <col min="6" max="6" width="13" bestFit="1" customWidth="1"/>
    <col min="7" max="7" width="31.33203125" bestFit="1" customWidth="1"/>
  </cols>
  <sheetData>
    <row r="1" spans="1:7">
      <c r="A1" s="13"/>
      <c r="B1" s="13"/>
      <c r="C1" s="13" t="s">
        <v>180</v>
      </c>
      <c r="D1" s="13"/>
      <c r="E1" s="13"/>
      <c r="F1" s="13"/>
    </row>
    <row r="2" spans="1:7" ht="18">
      <c r="A2" s="2" t="s">
        <v>98</v>
      </c>
      <c r="B2" s="2" t="s">
        <v>99</v>
      </c>
      <c r="C2" s="13" t="s">
        <v>55</v>
      </c>
      <c r="D2" s="15" t="s">
        <v>56</v>
      </c>
      <c r="E2" s="15" t="s">
        <v>57</v>
      </c>
      <c r="F2" s="42" t="s">
        <v>66</v>
      </c>
    </row>
    <row r="3" spans="1:7">
      <c r="A3" s="88">
        <v>24029</v>
      </c>
      <c r="B3" s="89">
        <v>13385</v>
      </c>
      <c r="C3" s="86">
        <f t="shared" ref="C3:C13" si="0">TREND($B$3:$B$13,$A$3:$A$13,A3)</f>
        <v>14977.543922981018</v>
      </c>
      <c r="D3" s="90">
        <f t="shared" ref="D3:D13" si="1">A3-$B$19</f>
        <v>24029</v>
      </c>
      <c r="E3" s="90">
        <f>D3^2</f>
        <v>577392841</v>
      </c>
      <c r="F3" s="51" t="e">
        <f t="shared" ref="F3:F13" si="2">($B$25*$B$21)*SQRT((1/$B$22)+(E3/$E$14))</f>
        <v>#NUM!</v>
      </c>
      <c r="G3" s="34" t="s">
        <v>100</v>
      </c>
    </row>
    <row r="4" spans="1:7">
      <c r="A4" s="88">
        <v>37205</v>
      </c>
      <c r="B4" s="89">
        <v>13288</v>
      </c>
      <c r="C4" s="86"/>
      <c r="D4" s="90"/>
      <c r="E4" s="90"/>
      <c r="F4" s="51" t="e">
        <f t="shared" si="2"/>
        <v>#NUM!</v>
      </c>
      <c r="G4" s="34" t="s">
        <v>100</v>
      </c>
    </row>
    <row r="5" spans="1:7">
      <c r="A5" s="88">
        <v>12029</v>
      </c>
      <c r="B5" s="89">
        <v>13500</v>
      </c>
      <c r="C5" s="86"/>
      <c r="D5" s="90"/>
      <c r="E5" s="90"/>
      <c r="F5" s="51" t="e">
        <f t="shared" si="2"/>
        <v>#NUM!</v>
      </c>
      <c r="G5" s="34" t="s">
        <v>100</v>
      </c>
    </row>
    <row r="6" spans="1:7">
      <c r="A6" s="88">
        <v>30461</v>
      </c>
      <c r="B6" s="89">
        <v>10888</v>
      </c>
      <c r="C6" s="86"/>
      <c r="D6" s="90"/>
      <c r="E6" s="90"/>
      <c r="F6" s="51" t="e">
        <f t="shared" si="2"/>
        <v>#NUM!</v>
      </c>
      <c r="G6" s="34" t="s">
        <v>100</v>
      </c>
    </row>
    <row r="7" spans="1:7">
      <c r="A7" s="88">
        <v>2773</v>
      </c>
      <c r="B7" s="89">
        <v>20988</v>
      </c>
      <c r="C7" s="86"/>
      <c r="D7" s="90"/>
      <c r="E7" s="90"/>
      <c r="F7" s="51" t="e">
        <f t="shared" si="2"/>
        <v>#NUM!</v>
      </c>
      <c r="G7" s="34" t="s">
        <v>100</v>
      </c>
    </row>
    <row r="8" spans="1:7">
      <c r="A8" s="88">
        <v>3851</v>
      </c>
      <c r="B8" s="89">
        <v>19000</v>
      </c>
      <c r="C8" s="86"/>
      <c r="D8" s="90"/>
      <c r="E8" s="90"/>
      <c r="F8" s="51" t="e">
        <f t="shared" si="2"/>
        <v>#NUM!</v>
      </c>
      <c r="G8" s="34" t="s">
        <v>100</v>
      </c>
    </row>
    <row r="9" spans="1:7">
      <c r="A9" s="88">
        <v>21337</v>
      </c>
      <c r="B9" s="89">
        <v>17729</v>
      </c>
      <c r="C9" s="86"/>
      <c r="D9" s="90"/>
      <c r="E9" s="90"/>
      <c r="F9" s="51" t="e">
        <f t="shared" si="2"/>
        <v>#NUM!</v>
      </c>
      <c r="G9" s="34" t="s">
        <v>100</v>
      </c>
    </row>
    <row r="10" spans="1:7">
      <c r="A10" s="88">
        <v>30606</v>
      </c>
      <c r="B10" s="89">
        <v>15500</v>
      </c>
      <c r="C10" s="86"/>
      <c r="D10" s="90"/>
      <c r="E10" s="90"/>
      <c r="F10" s="51" t="e">
        <f t="shared" si="2"/>
        <v>#NUM!</v>
      </c>
      <c r="G10" s="34" t="s">
        <v>100</v>
      </c>
    </row>
    <row r="11" spans="1:7">
      <c r="A11" s="88">
        <v>43718</v>
      </c>
      <c r="B11" s="89">
        <v>12200</v>
      </c>
      <c r="C11" s="86"/>
      <c r="D11" s="90"/>
      <c r="E11" s="90"/>
      <c r="F11" s="51" t="e">
        <f t="shared" si="2"/>
        <v>#NUM!</v>
      </c>
      <c r="G11" s="34" t="s">
        <v>100</v>
      </c>
    </row>
    <row r="12" spans="1:7">
      <c r="A12" s="88">
        <v>21229</v>
      </c>
      <c r="B12" s="89">
        <v>14142</v>
      </c>
      <c r="C12" s="86"/>
      <c r="D12" s="90"/>
      <c r="E12" s="90"/>
      <c r="F12" s="51" t="e">
        <f t="shared" si="2"/>
        <v>#NUM!</v>
      </c>
      <c r="G12" s="34" t="s">
        <v>100</v>
      </c>
    </row>
    <row r="13" spans="1:7">
      <c r="A13" s="88">
        <v>23794</v>
      </c>
      <c r="B13" s="89">
        <v>16500</v>
      </c>
      <c r="C13" s="86"/>
      <c r="D13" s="90"/>
      <c r="E13" s="90"/>
      <c r="F13" s="51" t="e">
        <f t="shared" si="2"/>
        <v>#NUM!</v>
      </c>
      <c r="G13" s="34" t="s">
        <v>100</v>
      </c>
    </row>
    <row r="14" spans="1:7">
      <c r="A14" s="25" t="s">
        <v>58</v>
      </c>
      <c r="B14" s="46"/>
      <c r="C14" s="35" t="s">
        <v>102</v>
      </c>
      <c r="D14" s="46"/>
      <c r="E14" s="46">
        <f>SUM(E3:E13)</f>
        <v>577392841</v>
      </c>
      <c r="F14" s="16" t="s">
        <v>101</v>
      </c>
    </row>
    <row r="15" spans="1:7">
      <c r="A15" s="25" t="s">
        <v>59</v>
      </c>
      <c r="B15" s="84"/>
      <c r="C15" s="35" t="s">
        <v>90</v>
      </c>
      <c r="D15" s="14"/>
      <c r="E15" s="14"/>
      <c r="F15" s="25"/>
      <c r="G15" s="6"/>
    </row>
    <row r="16" spans="1:7" ht="19">
      <c r="A16" s="25" t="s">
        <v>0</v>
      </c>
      <c r="B16" s="3"/>
      <c r="C16" s="36" t="s">
        <v>1</v>
      </c>
      <c r="D16" s="3"/>
      <c r="E16" s="3"/>
      <c r="F16" s="25"/>
      <c r="G16" s="14"/>
    </row>
    <row r="17" spans="1:5">
      <c r="A17" s="25" t="s">
        <v>60</v>
      </c>
      <c r="B17" s="3"/>
      <c r="C17" s="16" t="s">
        <v>103</v>
      </c>
      <c r="D17" s="16"/>
      <c r="E17" s="16"/>
    </row>
    <row r="18" spans="1:5">
      <c r="A18" s="25" t="s">
        <v>61</v>
      </c>
      <c r="B18" s="46"/>
      <c r="C18" s="16" t="s">
        <v>104</v>
      </c>
      <c r="D18" s="16"/>
      <c r="E18" s="16"/>
    </row>
    <row r="19" spans="1:5">
      <c r="A19" s="37" t="s">
        <v>62</v>
      </c>
      <c r="B19" s="46"/>
      <c r="C19" s="38" t="s">
        <v>105</v>
      </c>
      <c r="D19" s="14"/>
      <c r="E19" s="14"/>
    </row>
    <row r="20" spans="1:5">
      <c r="A20" s="25" t="s">
        <v>22</v>
      </c>
      <c r="B20" s="84"/>
      <c r="C20" s="38" t="s">
        <v>106</v>
      </c>
      <c r="D20" s="14"/>
      <c r="E20" s="14"/>
    </row>
    <row r="21" spans="1:5">
      <c r="A21" s="25" t="s">
        <v>28</v>
      </c>
      <c r="B21" s="46"/>
      <c r="C21" s="38" t="s">
        <v>107</v>
      </c>
      <c r="D21" s="14"/>
      <c r="E21" s="14"/>
    </row>
    <row r="22" spans="1:5">
      <c r="A22" s="25" t="s">
        <v>8</v>
      </c>
      <c r="B22" s="39"/>
      <c r="C22" s="38" t="s">
        <v>108</v>
      </c>
      <c r="D22" s="14"/>
      <c r="E22" s="14"/>
    </row>
    <row r="23" spans="1:5">
      <c r="A23" s="25" t="s">
        <v>2</v>
      </c>
      <c r="B23" s="39"/>
      <c r="C23" s="16" t="s">
        <v>109</v>
      </c>
    </row>
    <row r="24" spans="1:5">
      <c r="A24" s="25" t="s">
        <v>63</v>
      </c>
      <c r="B24" s="6">
        <v>0.95</v>
      </c>
      <c r="C24" s="14" t="s">
        <v>31</v>
      </c>
      <c r="D24"/>
      <c r="E24"/>
    </row>
    <row r="25" spans="1:5">
      <c r="A25" s="25" t="s">
        <v>64</v>
      </c>
      <c r="B25" s="18" t="e">
        <f>TINV(1-B24,B23)</f>
        <v>#NUM!</v>
      </c>
      <c r="C25" s="38" t="s">
        <v>110</v>
      </c>
      <c r="D25"/>
      <c r="E25"/>
    </row>
    <row r="26" spans="1:5">
      <c r="B26"/>
      <c r="C26"/>
      <c r="D26"/>
      <c r="E26"/>
    </row>
    <row r="27" spans="1:5">
      <c r="A27" s="25"/>
      <c r="B27" s="40"/>
      <c r="C27"/>
      <c r="D27"/>
      <c r="E27"/>
    </row>
    <row r="28" spans="1:5">
      <c r="B28"/>
      <c r="C28"/>
      <c r="D28"/>
      <c r="E2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Exercise1_a priori_Power</vt:lpstr>
      <vt:lpstr>Exercise1_Excel_Built-In f.</vt:lpstr>
      <vt:lpstr>Exercise1_Correlation NHST</vt:lpstr>
      <vt:lpstr>Exercises1 CI</vt:lpstr>
      <vt:lpstr>Exercise 1 Prediction</vt:lpstr>
      <vt:lpstr>Exercise 1 Residuals</vt:lpstr>
      <vt:lpstr>Exercise2_Excel_Built-In f.</vt:lpstr>
      <vt:lpstr>Exercise2_Correlation NHST</vt:lpstr>
      <vt:lpstr>Exercises2 CI</vt:lpstr>
      <vt:lpstr>Exercise 2 Prediction</vt:lpstr>
      <vt:lpstr>Exercise 2 Residuals</vt:lpstr>
      <vt:lpstr>License</vt:lpstr>
      <vt:lpstr>License!Print_Area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Edward Volchok, PhD</dc:creator>
  <cp:keywords/>
  <dc:description>Except where otherwise noted, Clear-Sighted Statistics is licensed under a Creative Commons License. You are free to share derivatives of this work for non-commercial purposes only. Please attribute this work to Edward Volchok.</dc:description>
  <cp:lastModifiedBy>Edward Volchok, PhD</cp:lastModifiedBy>
  <dcterms:created xsi:type="dcterms:W3CDTF">2020-01-01T16:22:12Z</dcterms:created>
  <dcterms:modified xsi:type="dcterms:W3CDTF">2020-04-21T16:58:32Z</dcterms:modified>
  <cp:category/>
</cp:coreProperties>
</file>